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DUCTOS\SIMULADORES\Simulador Red\"/>
    </mc:Choice>
  </mc:AlternateContent>
  <xr:revisionPtr revIDLastSave="0" documentId="13_ncr:1_{00A82486-6734-4C98-834D-204E21C07EC3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IMULADOR" sheetId="4" r:id="rId1"/>
    <sheet name="SIMULADOR2" sheetId="1" state="hidden" r:id="rId2"/>
    <sheet name="Calculos" sheetId="2" state="hidden" r:id="rId3"/>
    <sheet name="TCEA" sheetId="3" state="hidden" r:id="rId4"/>
    <sheet name="Leyenda" sheetId="5" state="hidden" r:id="rId5"/>
  </sheets>
  <definedNames>
    <definedName name="FECHAPAGO">Leyenda!$C$9:$C$15</definedName>
    <definedName name="MODALIDAD">Leyenda!$L$13:$L$14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4" l="1"/>
  <c r="M17" i="2"/>
  <c r="M6" i="2"/>
  <c r="AQ1" i="2"/>
  <c r="E10" i="5"/>
  <c r="E15" i="5" l="1"/>
  <c r="E16" i="5"/>
  <c r="E14" i="5"/>
  <c r="E13" i="5"/>
  <c r="E12" i="5"/>
  <c r="E11" i="5"/>
  <c r="E9" i="5"/>
  <c r="G9" i="4" l="1"/>
  <c r="C20" i="1" l="1"/>
  <c r="C19" i="1" l="1"/>
  <c r="C13" i="1"/>
  <c r="C14" i="1"/>
  <c r="C9" i="1"/>
  <c r="C11" i="1" s="1"/>
  <c r="Y3" i="4"/>
  <c r="M21" i="4" l="1"/>
  <c r="C12" i="1"/>
  <c r="G24" i="4" l="1"/>
  <c r="C18" i="1"/>
  <c r="AE21" i="1"/>
  <c r="F18" i="1" l="1"/>
  <c r="F9" i="1"/>
  <c r="AE20" i="1"/>
  <c r="AE19" i="1"/>
  <c r="AE18" i="1"/>
  <c r="AE22" i="1" l="1"/>
  <c r="C17" i="1" s="1"/>
  <c r="C22" i="1"/>
  <c r="A5" i="2"/>
  <c r="B3" i="2" s="1"/>
  <c r="J3" i="2"/>
  <c r="F3" i="2" s="1"/>
  <c r="E36" i="1"/>
  <c r="AF6" i="2"/>
  <c r="AE6" i="2" s="1"/>
  <c r="Q2" i="2"/>
  <c r="B16" i="1"/>
  <c r="B83" i="1"/>
  <c r="C3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A503" i="3" s="1"/>
  <c r="A504" i="3" s="1"/>
  <c r="A505" i="3" s="1"/>
  <c r="A506" i="3" s="1"/>
  <c r="A507" i="3" s="1"/>
  <c r="A508" i="3" s="1"/>
  <c r="A509" i="3" s="1"/>
  <c r="A510" i="3" s="1"/>
  <c r="A511" i="3" s="1"/>
  <c r="A512" i="3" s="1"/>
  <c r="A513" i="3" s="1"/>
  <c r="A514" i="3" s="1"/>
  <c r="A515" i="3" s="1"/>
  <c r="A516" i="3" s="1"/>
  <c r="A517" i="3" s="1"/>
  <c r="A518" i="3" s="1"/>
  <c r="A519" i="3" s="1"/>
  <c r="A520" i="3" s="1"/>
  <c r="A521" i="3" s="1"/>
  <c r="A522" i="3" s="1"/>
  <c r="A523" i="3" s="1"/>
  <c r="A524" i="3" s="1"/>
  <c r="A525" i="3" s="1"/>
  <c r="A526" i="3" s="1"/>
  <c r="A527" i="3" s="1"/>
  <c r="A528" i="3" s="1"/>
  <c r="A529" i="3" s="1"/>
  <c r="A530" i="3" s="1"/>
  <c r="A531" i="3" s="1"/>
  <c r="A532" i="3" s="1"/>
  <c r="A533" i="3" s="1"/>
  <c r="A534" i="3" s="1"/>
  <c r="A535" i="3" s="1"/>
  <c r="A536" i="3" s="1"/>
  <c r="A537" i="3" s="1"/>
  <c r="A538" i="3" s="1"/>
  <c r="A539" i="3" s="1"/>
  <c r="A540" i="3" s="1"/>
  <c r="A541" i="3" s="1"/>
  <c r="A542" i="3" s="1"/>
  <c r="A543" i="3" s="1"/>
  <c r="A544" i="3" s="1"/>
  <c r="A545" i="3" s="1"/>
  <c r="A546" i="3" s="1"/>
  <c r="A547" i="3" s="1"/>
  <c r="A548" i="3" s="1"/>
  <c r="A549" i="3" s="1"/>
  <c r="A550" i="3" s="1"/>
  <c r="A551" i="3" s="1"/>
  <c r="A552" i="3" s="1"/>
  <c r="A553" i="3" s="1"/>
  <c r="A554" i="3" s="1"/>
  <c r="A555" i="3" s="1"/>
  <c r="A556" i="3" s="1"/>
  <c r="A557" i="3" s="1"/>
  <c r="A558" i="3" s="1"/>
  <c r="A559" i="3" s="1"/>
  <c r="A560" i="3" s="1"/>
  <c r="A561" i="3" s="1"/>
  <c r="A562" i="3" s="1"/>
  <c r="A563" i="3" s="1"/>
  <c r="A564" i="3" s="1"/>
  <c r="A565" i="3" s="1"/>
  <c r="A566" i="3" s="1"/>
  <c r="A567" i="3" s="1"/>
  <c r="A568" i="3" s="1"/>
  <c r="A569" i="3" s="1"/>
  <c r="A570" i="3" s="1"/>
  <c r="A571" i="3" s="1"/>
  <c r="A572" i="3" s="1"/>
  <c r="A573" i="3" s="1"/>
  <c r="A574" i="3" s="1"/>
  <c r="A575" i="3" s="1"/>
  <c r="A576" i="3" s="1"/>
  <c r="A577" i="3" s="1"/>
  <c r="A578" i="3" s="1"/>
  <c r="A579" i="3" s="1"/>
  <c r="A580" i="3" s="1"/>
  <c r="A581" i="3" s="1"/>
  <c r="A582" i="3" s="1"/>
  <c r="A583" i="3" s="1"/>
  <c r="A584" i="3" s="1"/>
  <c r="A585" i="3" s="1"/>
  <c r="A586" i="3" s="1"/>
  <c r="A587" i="3" s="1"/>
  <c r="A588" i="3" s="1"/>
  <c r="A589" i="3" s="1"/>
  <c r="A590" i="3" s="1"/>
  <c r="A591" i="3" s="1"/>
  <c r="A592" i="3" s="1"/>
  <c r="A593" i="3" s="1"/>
  <c r="A594" i="3" s="1"/>
  <c r="A595" i="3" s="1"/>
  <c r="A596" i="3" s="1"/>
  <c r="A597" i="3" s="1"/>
  <c r="A598" i="3" s="1"/>
  <c r="A599" i="3" s="1"/>
  <c r="A600" i="3" s="1"/>
  <c r="A601" i="3" s="1"/>
  <c r="A602" i="3" s="1"/>
  <c r="A603" i="3" s="1"/>
  <c r="A604" i="3" s="1"/>
  <c r="A605" i="3" s="1"/>
  <c r="A606" i="3" s="1"/>
  <c r="A607" i="3" s="1"/>
  <c r="A608" i="3" s="1"/>
  <c r="A609" i="3" s="1"/>
  <c r="A610" i="3" s="1"/>
  <c r="A611" i="3" s="1"/>
  <c r="A612" i="3" s="1"/>
  <c r="A613" i="3" s="1"/>
  <c r="A614" i="3" s="1"/>
  <c r="A615" i="3" s="1"/>
  <c r="A616" i="3" s="1"/>
  <c r="A617" i="3" s="1"/>
  <c r="A618" i="3" s="1"/>
  <c r="A619" i="3" s="1"/>
  <c r="A620" i="3" s="1"/>
  <c r="A621" i="3" s="1"/>
  <c r="A622" i="3" s="1"/>
  <c r="A623" i="3" s="1"/>
  <c r="A624" i="3" s="1"/>
  <c r="A625" i="3" s="1"/>
  <c r="A626" i="3" s="1"/>
  <c r="A627" i="3" s="1"/>
  <c r="A628" i="3" s="1"/>
  <c r="A629" i="3" s="1"/>
  <c r="A630" i="3" s="1"/>
  <c r="A631" i="3" s="1"/>
  <c r="A632" i="3" s="1"/>
  <c r="A633" i="3" s="1"/>
  <c r="A634" i="3" s="1"/>
  <c r="A635" i="3" s="1"/>
  <c r="A636" i="3" s="1"/>
  <c r="A637" i="3" s="1"/>
  <c r="A638" i="3" s="1"/>
  <c r="A639" i="3" s="1"/>
  <c r="A640" i="3" s="1"/>
  <c r="A641" i="3" s="1"/>
  <c r="A642" i="3" s="1"/>
  <c r="A643" i="3" s="1"/>
  <c r="A644" i="3" s="1"/>
  <c r="A645" i="3" s="1"/>
  <c r="A646" i="3" s="1"/>
  <c r="A647" i="3" s="1"/>
  <c r="A648" i="3" s="1"/>
  <c r="A649" i="3" s="1"/>
  <c r="A650" i="3" s="1"/>
  <c r="A651" i="3" s="1"/>
  <c r="A652" i="3" s="1"/>
  <c r="A653" i="3" s="1"/>
  <c r="A654" i="3" s="1"/>
  <c r="A655" i="3" s="1"/>
  <c r="A656" i="3" s="1"/>
  <c r="A657" i="3" s="1"/>
  <c r="A658" i="3" s="1"/>
  <c r="A659" i="3" s="1"/>
  <c r="A660" i="3" s="1"/>
  <c r="A661" i="3" s="1"/>
  <c r="A662" i="3" s="1"/>
  <c r="A663" i="3" s="1"/>
  <c r="A664" i="3" s="1"/>
  <c r="A665" i="3" s="1"/>
  <c r="A666" i="3" s="1"/>
  <c r="A667" i="3" s="1"/>
  <c r="A668" i="3" s="1"/>
  <c r="A669" i="3" s="1"/>
  <c r="A670" i="3" s="1"/>
  <c r="A671" i="3" s="1"/>
  <c r="A672" i="3" s="1"/>
  <c r="A673" i="3" s="1"/>
  <c r="A674" i="3" s="1"/>
  <c r="A675" i="3" s="1"/>
  <c r="A676" i="3" s="1"/>
  <c r="A677" i="3" s="1"/>
  <c r="A678" i="3" s="1"/>
  <c r="A679" i="3" s="1"/>
  <c r="A680" i="3" s="1"/>
  <c r="A681" i="3" s="1"/>
  <c r="A682" i="3" s="1"/>
  <c r="A683" i="3" s="1"/>
  <c r="A684" i="3" s="1"/>
  <c r="A685" i="3" s="1"/>
  <c r="A686" i="3" s="1"/>
  <c r="A687" i="3" s="1"/>
  <c r="A688" i="3" s="1"/>
  <c r="A689" i="3" s="1"/>
  <c r="A690" i="3" s="1"/>
  <c r="A691" i="3" s="1"/>
  <c r="A692" i="3" s="1"/>
  <c r="A693" i="3" s="1"/>
  <c r="A694" i="3" s="1"/>
  <c r="A695" i="3" s="1"/>
  <c r="A696" i="3" s="1"/>
  <c r="A697" i="3" s="1"/>
  <c r="A698" i="3" s="1"/>
  <c r="A699" i="3" s="1"/>
  <c r="A700" i="3" s="1"/>
  <c r="A701" i="3" s="1"/>
  <c r="A702" i="3" s="1"/>
  <c r="A703" i="3" s="1"/>
  <c r="A704" i="3" s="1"/>
  <c r="A705" i="3" s="1"/>
  <c r="A706" i="3" s="1"/>
  <c r="A707" i="3" s="1"/>
  <c r="A708" i="3" s="1"/>
  <c r="A709" i="3" s="1"/>
  <c r="A710" i="3" s="1"/>
  <c r="A711" i="3" s="1"/>
  <c r="A712" i="3" s="1"/>
  <c r="A713" i="3" s="1"/>
  <c r="A714" i="3" s="1"/>
  <c r="A715" i="3" s="1"/>
  <c r="A716" i="3" s="1"/>
  <c r="A717" i="3" s="1"/>
  <c r="A718" i="3" s="1"/>
  <c r="A719" i="3" s="1"/>
  <c r="A720" i="3" s="1"/>
  <c r="A721" i="3" s="1"/>
  <c r="A722" i="3" s="1"/>
  <c r="A723" i="3" s="1"/>
  <c r="A724" i="3" s="1"/>
  <c r="A725" i="3" s="1"/>
  <c r="A726" i="3" s="1"/>
  <c r="A727" i="3" s="1"/>
  <c r="A728" i="3" s="1"/>
  <c r="A729" i="3" s="1"/>
  <c r="A730" i="3" s="1"/>
  <c r="A731" i="3" s="1"/>
  <c r="A732" i="3" s="1"/>
  <c r="A733" i="3" s="1"/>
  <c r="A734" i="3" s="1"/>
  <c r="A735" i="3" s="1"/>
  <c r="A736" i="3" s="1"/>
  <c r="A737" i="3" s="1"/>
  <c r="A738" i="3" s="1"/>
  <c r="A739" i="3" s="1"/>
  <c r="A740" i="3" s="1"/>
  <c r="A741" i="3" s="1"/>
  <c r="A742" i="3" s="1"/>
  <c r="A743" i="3" s="1"/>
  <c r="A744" i="3" s="1"/>
  <c r="A745" i="3" s="1"/>
  <c r="A746" i="3" s="1"/>
  <c r="A747" i="3" s="1"/>
  <c r="A748" i="3" s="1"/>
  <c r="A749" i="3" s="1"/>
  <c r="A750" i="3" s="1"/>
  <c r="A751" i="3" s="1"/>
  <c r="A752" i="3" s="1"/>
  <c r="A753" i="3" s="1"/>
  <c r="A754" i="3" s="1"/>
  <c r="A755" i="3" s="1"/>
  <c r="A756" i="3" s="1"/>
  <c r="A757" i="3" s="1"/>
  <c r="A758" i="3" s="1"/>
  <c r="A759" i="3" s="1"/>
  <c r="A760" i="3" s="1"/>
  <c r="A761" i="3" s="1"/>
  <c r="A762" i="3" s="1"/>
  <c r="A763" i="3" s="1"/>
  <c r="A764" i="3" s="1"/>
  <c r="A765" i="3" s="1"/>
  <c r="A766" i="3" s="1"/>
  <c r="A767" i="3" s="1"/>
  <c r="A768" i="3" s="1"/>
  <c r="A769" i="3" s="1"/>
  <c r="A770" i="3" s="1"/>
  <c r="A771" i="3" s="1"/>
  <c r="A772" i="3" s="1"/>
  <c r="A773" i="3" s="1"/>
  <c r="A774" i="3" s="1"/>
  <c r="A775" i="3" s="1"/>
  <c r="A776" i="3" s="1"/>
  <c r="A777" i="3" s="1"/>
  <c r="A778" i="3" s="1"/>
  <c r="A779" i="3" s="1"/>
  <c r="A780" i="3" s="1"/>
  <c r="A781" i="3" s="1"/>
  <c r="A782" i="3" s="1"/>
  <c r="A783" i="3" s="1"/>
  <c r="A784" i="3" s="1"/>
  <c r="A785" i="3" s="1"/>
  <c r="A786" i="3" s="1"/>
  <c r="A787" i="3" s="1"/>
  <c r="A788" i="3" s="1"/>
  <c r="A789" i="3" s="1"/>
  <c r="A790" i="3" s="1"/>
  <c r="A791" i="3" s="1"/>
  <c r="A792" i="3" s="1"/>
  <c r="A793" i="3" s="1"/>
  <c r="A794" i="3" s="1"/>
  <c r="A795" i="3" s="1"/>
  <c r="A796" i="3" s="1"/>
  <c r="A797" i="3" s="1"/>
  <c r="A798" i="3" s="1"/>
  <c r="A799" i="3" s="1"/>
  <c r="A800" i="3" s="1"/>
  <c r="A801" i="3" s="1"/>
  <c r="A802" i="3" s="1"/>
  <c r="A803" i="3" s="1"/>
  <c r="A804" i="3" s="1"/>
  <c r="A805" i="3" s="1"/>
  <c r="A806" i="3" s="1"/>
  <c r="A807" i="3" s="1"/>
  <c r="A808" i="3" s="1"/>
  <c r="A809" i="3" s="1"/>
  <c r="A810" i="3" s="1"/>
  <c r="A811" i="3" s="1"/>
  <c r="A812" i="3" s="1"/>
  <c r="A813" i="3" s="1"/>
  <c r="A814" i="3" s="1"/>
  <c r="A815" i="3" s="1"/>
  <c r="A816" i="3" s="1"/>
  <c r="A817" i="3" s="1"/>
  <c r="A818" i="3" s="1"/>
  <c r="A819" i="3" s="1"/>
  <c r="A820" i="3" s="1"/>
  <c r="A821" i="3" s="1"/>
  <c r="A822" i="3" s="1"/>
  <c r="A823" i="3" s="1"/>
  <c r="A824" i="3" s="1"/>
  <c r="A825" i="3" s="1"/>
  <c r="A826" i="3" s="1"/>
  <c r="A827" i="3" s="1"/>
  <c r="A828" i="3" s="1"/>
  <c r="A829" i="3" s="1"/>
  <c r="A830" i="3" s="1"/>
  <c r="A831" i="3" s="1"/>
  <c r="A832" i="3" s="1"/>
  <c r="A833" i="3" s="1"/>
  <c r="A834" i="3" s="1"/>
  <c r="A835" i="3" s="1"/>
  <c r="A836" i="3" s="1"/>
  <c r="A837" i="3" s="1"/>
  <c r="A838" i="3" s="1"/>
  <c r="A839" i="3" s="1"/>
  <c r="A840" i="3" s="1"/>
  <c r="A841" i="3" s="1"/>
  <c r="A842" i="3" s="1"/>
  <c r="A843" i="3" s="1"/>
  <c r="A844" i="3" s="1"/>
  <c r="A845" i="3" s="1"/>
  <c r="A846" i="3" s="1"/>
  <c r="A847" i="3" s="1"/>
  <c r="A848" i="3" s="1"/>
  <c r="A849" i="3" s="1"/>
  <c r="A850" i="3" s="1"/>
  <c r="A851" i="3" s="1"/>
  <c r="A852" i="3" s="1"/>
  <c r="A853" i="3" s="1"/>
  <c r="A854" i="3" s="1"/>
  <c r="A855" i="3" s="1"/>
  <c r="A856" i="3" s="1"/>
  <c r="A857" i="3" s="1"/>
  <c r="A858" i="3" s="1"/>
  <c r="A859" i="3" s="1"/>
  <c r="A860" i="3" s="1"/>
  <c r="A861" i="3" s="1"/>
  <c r="A862" i="3" s="1"/>
  <c r="A863" i="3" s="1"/>
  <c r="A864" i="3" s="1"/>
  <c r="A865" i="3" s="1"/>
  <c r="A866" i="3" s="1"/>
  <c r="A867" i="3" s="1"/>
  <c r="A868" i="3" s="1"/>
  <c r="A869" i="3" s="1"/>
  <c r="A870" i="3" s="1"/>
  <c r="A871" i="3" s="1"/>
  <c r="A872" i="3" s="1"/>
  <c r="A873" i="3" s="1"/>
  <c r="A874" i="3" s="1"/>
  <c r="A875" i="3" s="1"/>
  <c r="A876" i="3" s="1"/>
  <c r="A877" i="3" s="1"/>
  <c r="A878" i="3" s="1"/>
  <c r="A879" i="3" s="1"/>
  <c r="A880" i="3" s="1"/>
  <c r="A881" i="3" s="1"/>
  <c r="A882" i="3" s="1"/>
  <c r="A883" i="3" s="1"/>
  <c r="A884" i="3" s="1"/>
  <c r="A885" i="3" s="1"/>
  <c r="A886" i="3" s="1"/>
  <c r="A887" i="3" s="1"/>
  <c r="A888" i="3" s="1"/>
  <c r="A889" i="3" s="1"/>
  <c r="A890" i="3" s="1"/>
  <c r="A891" i="3" s="1"/>
  <c r="A892" i="3" s="1"/>
  <c r="A893" i="3" s="1"/>
  <c r="A894" i="3" s="1"/>
  <c r="A895" i="3" s="1"/>
  <c r="A896" i="3" s="1"/>
  <c r="A897" i="3" s="1"/>
  <c r="A898" i="3" s="1"/>
  <c r="A899" i="3" s="1"/>
  <c r="A900" i="3" s="1"/>
  <c r="A901" i="3" s="1"/>
  <c r="A902" i="3" s="1"/>
  <c r="A903" i="3" s="1"/>
  <c r="A904" i="3" s="1"/>
  <c r="A905" i="3" s="1"/>
  <c r="A906" i="3" s="1"/>
  <c r="A907" i="3" s="1"/>
  <c r="A908" i="3" s="1"/>
  <c r="A909" i="3" s="1"/>
  <c r="A910" i="3" s="1"/>
  <c r="A911" i="3" s="1"/>
  <c r="A912" i="3" s="1"/>
  <c r="A913" i="3" s="1"/>
  <c r="A914" i="3" s="1"/>
  <c r="A915" i="3" s="1"/>
  <c r="A916" i="3" s="1"/>
  <c r="A917" i="3" s="1"/>
  <c r="A918" i="3" s="1"/>
  <c r="A919" i="3" s="1"/>
  <c r="A920" i="3" s="1"/>
  <c r="A921" i="3" s="1"/>
  <c r="A922" i="3" s="1"/>
  <c r="A923" i="3" s="1"/>
  <c r="A924" i="3" s="1"/>
  <c r="A925" i="3" s="1"/>
  <c r="A926" i="3" s="1"/>
  <c r="A927" i="3" s="1"/>
  <c r="A928" i="3" s="1"/>
  <c r="A929" i="3" s="1"/>
  <c r="A930" i="3" s="1"/>
  <c r="A931" i="3" s="1"/>
  <c r="A932" i="3" s="1"/>
  <c r="A933" i="3" s="1"/>
  <c r="A934" i="3" s="1"/>
  <c r="A935" i="3" s="1"/>
  <c r="A936" i="3" s="1"/>
  <c r="A937" i="3" s="1"/>
  <c r="A938" i="3" s="1"/>
  <c r="A939" i="3" s="1"/>
  <c r="A940" i="3" s="1"/>
  <c r="A941" i="3" s="1"/>
  <c r="A942" i="3" s="1"/>
  <c r="A943" i="3" s="1"/>
  <c r="A944" i="3" s="1"/>
  <c r="A945" i="3" s="1"/>
  <c r="A946" i="3" s="1"/>
  <c r="A947" i="3" s="1"/>
  <c r="A948" i="3" s="1"/>
  <c r="A949" i="3" s="1"/>
  <c r="A950" i="3" s="1"/>
  <c r="A951" i="3" s="1"/>
  <c r="A952" i="3" s="1"/>
  <c r="A953" i="3" s="1"/>
  <c r="A954" i="3" s="1"/>
  <c r="A955" i="3" s="1"/>
  <c r="A956" i="3" s="1"/>
  <c r="A957" i="3" s="1"/>
  <c r="A958" i="3" s="1"/>
  <c r="A959" i="3" s="1"/>
  <c r="A960" i="3" s="1"/>
  <c r="A961" i="3" s="1"/>
  <c r="A962" i="3" s="1"/>
  <c r="A963" i="3" s="1"/>
  <c r="A964" i="3" s="1"/>
  <c r="A965" i="3" s="1"/>
  <c r="A966" i="3" s="1"/>
  <c r="A967" i="3" s="1"/>
  <c r="A968" i="3" s="1"/>
  <c r="A969" i="3" s="1"/>
  <c r="A970" i="3" s="1"/>
  <c r="A971" i="3" s="1"/>
  <c r="A972" i="3" s="1"/>
  <c r="A973" i="3" s="1"/>
  <c r="A974" i="3" s="1"/>
  <c r="A975" i="3" s="1"/>
  <c r="A976" i="3" s="1"/>
  <c r="A977" i="3" s="1"/>
  <c r="A978" i="3" s="1"/>
  <c r="A979" i="3" s="1"/>
  <c r="A980" i="3" s="1"/>
  <c r="A981" i="3" s="1"/>
  <c r="A982" i="3" s="1"/>
  <c r="A983" i="3" s="1"/>
  <c r="A984" i="3" s="1"/>
  <c r="A985" i="3" s="1"/>
  <c r="A986" i="3" s="1"/>
  <c r="A987" i="3" s="1"/>
  <c r="A988" i="3" s="1"/>
  <c r="A989" i="3" s="1"/>
  <c r="A990" i="3" s="1"/>
  <c r="A991" i="3" s="1"/>
  <c r="A992" i="3" s="1"/>
  <c r="A993" i="3" s="1"/>
  <c r="A994" i="3" s="1"/>
  <c r="A995" i="3" s="1"/>
  <c r="A996" i="3" s="1"/>
  <c r="A997" i="3" s="1"/>
  <c r="A998" i="3" s="1"/>
  <c r="A999" i="3" s="1"/>
  <c r="A1000" i="3" s="1"/>
  <c r="A1001" i="3" s="1"/>
  <c r="A1002" i="3" s="1"/>
  <c r="A1003" i="3" s="1"/>
  <c r="A1004" i="3" s="1"/>
  <c r="A1005" i="3" s="1"/>
  <c r="A1006" i="3" s="1"/>
  <c r="A1007" i="3" s="1"/>
  <c r="A1008" i="3" s="1"/>
  <c r="A1009" i="3" s="1"/>
  <c r="A1010" i="3" s="1"/>
  <c r="A1011" i="3" s="1"/>
  <c r="A1012" i="3" s="1"/>
  <c r="A1013" i="3" s="1"/>
  <c r="A1014" i="3" s="1"/>
  <c r="A1015" i="3" s="1"/>
  <c r="A1016" i="3" s="1"/>
  <c r="A1017" i="3" s="1"/>
  <c r="A1018" i="3" s="1"/>
  <c r="A1019" i="3" s="1"/>
  <c r="A1020" i="3" s="1"/>
  <c r="A1021" i="3" s="1"/>
  <c r="A1022" i="3" s="1"/>
  <c r="A1023" i="3" s="1"/>
  <c r="A1024" i="3" s="1"/>
  <c r="A1025" i="3" s="1"/>
  <c r="A1026" i="3" s="1"/>
  <c r="A1027" i="3" s="1"/>
  <c r="A1028" i="3" s="1"/>
  <c r="A1029" i="3" s="1"/>
  <c r="A1030" i="3" s="1"/>
  <c r="A1031" i="3" s="1"/>
  <c r="A1032" i="3" s="1"/>
  <c r="A1033" i="3" s="1"/>
  <c r="A1034" i="3" s="1"/>
  <c r="A1035" i="3" s="1"/>
  <c r="A1036" i="3" s="1"/>
  <c r="A1037" i="3" s="1"/>
  <c r="A1038" i="3" s="1"/>
  <c r="A1039" i="3" s="1"/>
  <c r="A1040" i="3" s="1"/>
  <c r="A1041" i="3" s="1"/>
  <c r="A1042" i="3" s="1"/>
  <c r="A1043" i="3" s="1"/>
  <c r="A1044" i="3" s="1"/>
  <c r="A1045" i="3" s="1"/>
  <c r="A1046" i="3" s="1"/>
  <c r="A1047" i="3" s="1"/>
  <c r="A1048" i="3" s="1"/>
  <c r="A1049" i="3" s="1"/>
  <c r="A1050" i="3" s="1"/>
  <c r="A1051" i="3" s="1"/>
  <c r="A1052" i="3" s="1"/>
  <c r="A1053" i="3" s="1"/>
  <c r="A1054" i="3" s="1"/>
  <c r="A1055" i="3" s="1"/>
  <c r="A1056" i="3" s="1"/>
  <c r="A1057" i="3" s="1"/>
  <c r="A1058" i="3" s="1"/>
  <c r="A1059" i="3" s="1"/>
  <c r="A1060" i="3" s="1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A1085" i="3" s="1"/>
  <c r="A1086" i="3" s="1"/>
  <c r="A1087" i="3" s="1"/>
  <c r="A1088" i="3" s="1"/>
  <c r="A1089" i="3" s="1"/>
  <c r="A1090" i="3" s="1"/>
  <c r="A1091" i="3" s="1"/>
  <c r="A1092" i="3" s="1"/>
  <c r="A1093" i="3" s="1"/>
  <c r="A1094" i="3" s="1"/>
  <c r="A1095" i="3" s="1"/>
  <c r="A1096" i="3" s="1"/>
  <c r="A1097" i="3" s="1"/>
  <c r="A1098" i="3" s="1"/>
  <c r="A1099" i="3" s="1"/>
  <c r="A1100" i="3" s="1"/>
  <c r="A1101" i="3" s="1"/>
  <c r="A1102" i="3" s="1"/>
  <c r="A1103" i="3" s="1"/>
  <c r="A1104" i="3" s="1"/>
  <c r="A1105" i="3" s="1"/>
  <c r="A1106" i="3" s="1"/>
  <c r="A1107" i="3" s="1"/>
  <c r="A1108" i="3" s="1"/>
  <c r="A1109" i="3" s="1"/>
  <c r="A1110" i="3" s="1"/>
  <c r="A1111" i="3" s="1"/>
  <c r="A1112" i="3" s="1"/>
  <c r="A1113" i="3" s="1"/>
  <c r="A1114" i="3" s="1"/>
  <c r="A1115" i="3" s="1"/>
  <c r="A1116" i="3" s="1"/>
  <c r="A1117" i="3" s="1"/>
  <c r="A1118" i="3" s="1"/>
  <c r="A1119" i="3" s="1"/>
  <c r="A1120" i="3" s="1"/>
  <c r="A1121" i="3" s="1"/>
  <c r="A1122" i="3" s="1"/>
  <c r="A1123" i="3" s="1"/>
  <c r="A1124" i="3" s="1"/>
  <c r="A1125" i="3" s="1"/>
  <c r="A1126" i="3" s="1"/>
  <c r="A1127" i="3" s="1"/>
  <c r="A1128" i="3" s="1"/>
  <c r="A1129" i="3" s="1"/>
  <c r="A1130" i="3" s="1"/>
  <c r="A1131" i="3" s="1"/>
  <c r="A1132" i="3" s="1"/>
  <c r="A1133" i="3" s="1"/>
  <c r="A1134" i="3" s="1"/>
  <c r="A1135" i="3" s="1"/>
  <c r="A1136" i="3" s="1"/>
  <c r="A1137" i="3" s="1"/>
  <c r="A1138" i="3" s="1"/>
  <c r="A1139" i="3" s="1"/>
  <c r="A1140" i="3" s="1"/>
  <c r="A1141" i="3" s="1"/>
  <c r="A1142" i="3" s="1"/>
  <c r="A1143" i="3" s="1"/>
  <c r="A1144" i="3" s="1"/>
  <c r="A1145" i="3" s="1"/>
  <c r="A1146" i="3" s="1"/>
  <c r="A1147" i="3" s="1"/>
  <c r="A1148" i="3" s="1"/>
  <c r="A1149" i="3" s="1"/>
  <c r="A1150" i="3" s="1"/>
  <c r="A1151" i="3" s="1"/>
  <c r="A1152" i="3" s="1"/>
  <c r="A1153" i="3" s="1"/>
  <c r="A1154" i="3" s="1"/>
  <c r="A1155" i="3" s="1"/>
  <c r="A1156" i="3" s="1"/>
  <c r="A1157" i="3" s="1"/>
  <c r="A1158" i="3" s="1"/>
  <c r="A1159" i="3" s="1"/>
  <c r="A1160" i="3" s="1"/>
  <c r="A1161" i="3" s="1"/>
  <c r="A1162" i="3" s="1"/>
  <c r="A1163" i="3" s="1"/>
  <c r="A1164" i="3" s="1"/>
  <c r="A1165" i="3" s="1"/>
  <c r="A1166" i="3" s="1"/>
  <c r="A1167" i="3" s="1"/>
  <c r="A1168" i="3" s="1"/>
  <c r="A1169" i="3" s="1"/>
  <c r="A1170" i="3" s="1"/>
  <c r="A1171" i="3" s="1"/>
  <c r="A1172" i="3" s="1"/>
  <c r="A1173" i="3" s="1"/>
  <c r="A1174" i="3" s="1"/>
  <c r="A1175" i="3" s="1"/>
  <c r="A1176" i="3" s="1"/>
  <c r="A1177" i="3" s="1"/>
  <c r="A1178" i="3" s="1"/>
  <c r="A1179" i="3" s="1"/>
  <c r="A1180" i="3" s="1"/>
  <c r="A1181" i="3" s="1"/>
  <c r="A1182" i="3" s="1"/>
  <c r="A1183" i="3" s="1"/>
  <c r="A1184" i="3" s="1"/>
  <c r="A1185" i="3" s="1"/>
  <c r="A1186" i="3" s="1"/>
  <c r="A1187" i="3" s="1"/>
  <c r="A1188" i="3" s="1"/>
  <c r="A1189" i="3" s="1"/>
  <c r="A1190" i="3" s="1"/>
  <c r="A1191" i="3" s="1"/>
  <c r="A1192" i="3" s="1"/>
  <c r="A1193" i="3" s="1"/>
  <c r="A1194" i="3" s="1"/>
  <c r="A1195" i="3" s="1"/>
  <c r="A1196" i="3" s="1"/>
  <c r="A1197" i="3" s="1"/>
  <c r="A1198" i="3" s="1"/>
  <c r="A1199" i="3" s="1"/>
  <c r="A1200" i="3" s="1"/>
  <c r="A1201" i="3" s="1"/>
  <c r="A1202" i="3" s="1"/>
  <c r="A1203" i="3" s="1"/>
  <c r="A1204" i="3" s="1"/>
  <c r="A1205" i="3" s="1"/>
  <c r="A1206" i="3" s="1"/>
  <c r="A1207" i="3" s="1"/>
  <c r="A1208" i="3" s="1"/>
  <c r="A1209" i="3" s="1"/>
  <c r="A1210" i="3" s="1"/>
  <c r="A1211" i="3" s="1"/>
  <c r="A1212" i="3" s="1"/>
  <c r="A1213" i="3" s="1"/>
  <c r="A1214" i="3" s="1"/>
  <c r="A1215" i="3" s="1"/>
  <c r="A1216" i="3" s="1"/>
  <c r="A1217" i="3" s="1"/>
  <c r="A1218" i="3" s="1"/>
  <c r="A1219" i="3" s="1"/>
  <c r="A1220" i="3" s="1"/>
  <c r="A1221" i="3" s="1"/>
  <c r="A1222" i="3" s="1"/>
  <c r="A1223" i="3" s="1"/>
  <c r="A1224" i="3" s="1"/>
  <c r="A1225" i="3" s="1"/>
  <c r="A1226" i="3" s="1"/>
  <c r="A1227" i="3" s="1"/>
  <c r="A1228" i="3" s="1"/>
  <c r="A1229" i="3" s="1"/>
  <c r="A1230" i="3" s="1"/>
  <c r="A1231" i="3" s="1"/>
  <c r="A1232" i="3" s="1"/>
  <c r="A1233" i="3" s="1"/>
  <c r="A1234" i="3" s="1"/>
  <c r="A1235" i="3" s="1"/>
  <c r="A1236" i="3" s="1"/>
  <c r="A1237" i="3" s="1"/>
  <c r="A1238" i="3" s="1"/>
  <c r="A1239" i="3" s="1"/>
  <c r="A1240" i="3" s="1"/>
  <c r="A1241" i="3" s="1"/>
  <c r="A1242" i="3" s="1"/>
  <c r="A1243" i="3" s="1"/>
  <c r="A1244" i="3" s="1"/>
  <c r="A1245" i="3" s="1"/>
  <c r="A1246" i="3" s="1"/>
  <c r="A1247" i="3" s="1"/>
  <c r="A1248" i="3" s="1"/>
  <c r="A1249" i="3" s="1"/>
  <c r="A1250" i="3" s="1"/>
  <c r="A1251" i="3" s="1"/>
  <c r="A1252" i="3" s="1"/>
  <c r="A1253" i="3" s="1"/>
  <c r="A1254" i="3" s="1"/>
  <c r="A1255" i="3" s="1"/>
  <c r="A1256" i="3" s="1"/>
  <c r="A1257" i="3" s="1"/>
  <c r="A1258" i="3" s="1"/>
  <c r="A1259" i="3" s="1"/>
  <c r="A1260" i="3" s="1"/>
  <c r="A1261" i="3" s="1"/>
  <c r="A1262" i="3" s="1"/>
  <c r="A1263" i="3" s="1"/>
  <c r="A1264" i="3" s="1"/>
  <c r="A1265" i="3" s="1"/>
  <c r="A1266" i="3" s="1"/>
  <c r="A1267" i="3" s="1"/>
  <c r="A1268" i="3" s="1"/>
  <c r="A1269" i="3" s="1"/>
  <c r="A1270" i="3" s="1"/>
  <c r="A1271" i="3" s="1"/>
  <c r="A1272" i="3" s="1"/>
  <c r="A1273" i="3" s="1"/>
  <c r="A1274" i="3" s="1"/>
  <c r="A1275" i="3" s="1"/>
  <c r="A1276" i="3" s="1"/>
  <c r="A1277" i="3" s="1"/>
  <c r="A1278" i="3" s="1"/>
  <c r="A1279" i="3" s="1"/>
  <c r="A1280" i="3" s="1"/>
  <c r="A1281" i="3" s="1"/>
  <c r="A1282" i="3" s="1"/>
  <c r="A1283" i="3" s="1"/>
  <c r="A1284" i="3" s="1"/>
  <c r="A1285" i="3" s="1"/>
  <c r="A1286" i="3" s="1"/>
  <c r="A1287" i="3" s="1"/>
  <c r="A1288" i="3" s="1"/>
  <c r="A1289" i="3" s="1"/>
  <c r="A1290" i="3" s="1"/>
  <c r="A1291" i="3" s="1"/>
  <c r="A1292" i="3" s="1"/>
  <c r="A1293" i="3" s="1"/>
  <c r="A1294" i="3" s="1"/>
  <c r="A1295" i="3" s="1"/>
  <c r="A1296" i="3" s="1"/>
  <c r="A1297" i="3" s="1"/>
  <c r="A1298" i="3" s="1"/>
  <c r="A1299" i="3" s="1"/>
  <c r="A1300" i="3" s="1"/>
  <c r="A1301" i="3" s="1"/>
  <c r="A1302" i="3" s="1"/>
  <c r="A1303" i="3" s="1"/>
  <c r="A1304" i="3" s="1"/>
  <c r="A1305" i="3" s="1"/>
  <c r="A1306" i="3" s="1"/>
  <c r="A1307" i="3" s="1"/>
  <c r="A1308" i="3" s="1"/>
  <c r="A1309" i="3" s="1"/>
  <c r="A1310" i="3" s="1"/>
  <c r="A1311" i="3" s="1"/>
  <c r="A1312" i="3" s="1"/>
  <c r="A1313" i="3" s="1"/>
  <c r="A1314" i="3" s="1"/>
  <c r="A1315" i="3" s="1"/>
  <c r="A1316" i="3" s="1"/>
  <c r="A1317" i="3" s="1"/>
  <c r="A1318" i="3" s="1"/>
  <c r="A1319" i="3" s="1"/>
  <c r="A1320" i="3" s="1"/>
  <c r="A1321" i="3" s="1"/>
  <c r="A1322" i="3" s="1"/>
  <c r="A1323" i="3" s="1"/>
  <c r="A1324" i="3" s="1"/>
  <c r="A1325" i="3" s="1"/>
  <c r="A1326" i="3" s="1"/>
  <c r="A1327" i="3" s="1"/>
  <c r="A1328" i="3" s="1"/>
  <c r="A1329" i="3" s="1"/>
  <c r="A1330" i="3" s="1"/>
  <c r="A1331" i="3" s="1"/>
  <c r="A1332" i="3" s="1"/>
  <c r="A1333" i="3" s="1"/>
  <c r="A1334" i="3" s="1"/>
  <c r="A1335" i="3" s="1"/>
  <c r="A1336" i="3" s="1"/>
  <c r="A1337" i="3" s="1"/>
  <c r="A1338" i="3" s="1"/>
  <c r="A1339" i="3" s="1"/>
  <c r="A1340" i="3" s="1"/>
  <c r="A1341" i="3" s="1"/>
  <c r="A1342" i="3" s="1"/>
  <c r="A1343" i="3" s="1"/>
  <c r="A1344" i="3" s="1"/>
  <c r="A1345" i="3" s="1"/>
  <c r="A1346" i="3" s="1"/>
  <c r="A1347" i="3" s="1"/>
  <c r="A1348" i="3" s="1"/>
  <c r="A1349" i="3" s="1"/>
  <c r="A1350" i="3" s="1"/>
  <c r="A1351" i="3" s="1"/>
  <c r="A1352" i="3" s="1"/>
  <c r="A1353" i="3" s="1"/>
  <c r="A1354" i="3" s="1"/>
  <c r="A1355" i="3" s="1"/>
  <c r="A1356" i="3" s="1"/>
  <c r="A1357" i="3" s="1"/>
  <c r="A1358" i="3" s="1"/>
  <c r="A1359" i="3" s="1"/>
  <c r="A1360" i="3" s="1"/>
  <c r="A1361" i="3" s="1"/>
  <c r="A1362" i="3" s="1"/>
  <c r="A1363" i="3" s="1"/>
  <c r="A1364" i="3" s="1"/>
  <c r="A1365" i="3" s="1"/>
  <c r="A1366" i="3" s="1"/>
  <c r="A1367" i="3" s="1"/>
  <c r="A1368" i="3" s="1"/>
  <c r="A1369" i="3" s="1"/>
  <c r="A1370" i="3" s="1"/>
  <c r="A1371" i="3" s="1"/>
  <c r="A1372" i="3" s="1"/>
  <c r="A1373" i="3" s="1"/>
  <c r="A1374" i="3" s="1"/>
  <c r="A1375" i="3" s="1"/>
  <c r="A1376" i="3" s="1"/>
  <c r="A1377" i="3" s="1"/>
  <c r="A1378" i="3" s="1"/>
  <c r="A1379" i="3" s="1"/>
  <c r="A1380" i="3" s="1"/>
  <c r="A1381" i="3" s="1"/>
  <c r="A1382" i="3" s="1"/>
  <c r="A1383" i="3" s="1"/>
  <c r="A1384" i="3" s="1"/>
  <c r="A1385" i="3" s="1"/>
  <c r="A1386" i="3" s="1"/>
  <c r="A1387" i="3" s="1"/>
  <c r="A1388" i="3" s="1"/>
  <c r="A1389" i="3" s="1"/>
  <c r="A1390" i="3" s="1"/>
  <c r="A1391" i="3" s="1"/>
  <c r="A1392" i="3" s="1"/>
  <c r="A1393" i="3" s="1"/>
  <c r="A1394" i="3" s="1"/>
  <c r="A1395" i="3" s="1"/>
  <c r="A1396" i="3" s="1"/>
  <c r="A1397" i="3" s="1"/>
  <c r="A1398" i="3" s="1"/>
  <c r="A1399" i="3" s="1"/>
  <c r="A1400" i="3" s="1"/>
  <c r="A1401" i="3" s="1"/>
  <c r="A1402" i="3" s="1"/>
  <c r="A1403" i="3" s="1"/>
  <c r="A1404" i="3" s="1"/>
  <c r="A1405" i="3" s="1"/>
  <c r="A1406" i="3" s="1"/>
  <c r="A1407" i="3" s="1"/>
  <c r="A1408" i="3" s="1"/>
  <c r="A1409" i="3" s="1"/>
  <c r="A1410" i="3" s="1"/>
  <c r="A1411" i="3" s="1"/>
  <c r="A1412" i="3" s="1"/>
  <c r="A1413" i="3" s="1"/>
  <c r="A1414" i="3" s="1"/>
  <c r="A1415" i="3" s="1"/>
  <c r="A1416" i="3" s="1"/>
  <c r="A1417" i="3" s="1"/>
  <c r="A1418" i="3" s="1"/>
  <c r="A1419" i="3" s="1"/>
  <c r="A1420" i="3" s="1"/>
  <c r="A1421" i="3" s="1"/>
  <c r="A1422" i="3" s="1"/>
  <c r="A1423" i="3" s="1"/>
  <c r="A1424" i="3" s="1"/>
  <c r="A1425" i="3" s="1"/>
  <c r="A1426" i="3" s="1"/>
  <c r="A1427" i="3" s="1"/>
  <c r="A1428" i="3" s="1"/>
  <c r="A1429" i="3" s="1"/>
  <c r="A1430" i="3" s="1"/>
  <c r="A1431" i="3" s="1"/>
  <c r="A1432" i="3" s="1"/>
  <c r="A1433" i="3" s="1"/>
  <c r="A1434" i="3" s="1"/>
  <c r="A1435" i="3" s="1"/>
  <c r="A1436" i="3" s="1"/>
  <c r="A1437" i="3" s="1"/>
  <c r="A1438" i="3" s="1"/>
  <c r="A1439" i="3" s="1"/>
  <c r="A1440" i="3" s="1"/>
  <c r="A1441" i="3" s="1"/>
  <c r="A1442" i="3" s="1"/>
  <c r="A1443" i="3" s="1"/>
  <c r="A1444" i="3" s="1"/>
  <c r="A1445" i="3" s="1"/>
  <c r="A1446" i="3" s="1"/>
  <c r="A1447" i="3" s="1"/>
  <c r="A1448" i="3" s="1"/>
  <c r="A1449" i="3" s="1"/>
  <c r="A1450" i="3" s="1"/>
  <c r="A1451" i="3" s="1"/>
  <c r="A1452" i="3" s="1"/>
  <c r="A1453" i="3" s="1"/>
  <c r="A1454" i="3" s="1"/>
  <c r="A1455" i="3" s="1"/>
  <c r="A1456" i="3" s="1"/>
  <c r="A1457" i="3" s="1"/>
  <c r="A1458" i="3" s="1"/>
  <c r="A1459" i="3" s="1"/>
  <c r="A1460" i="3" s="1"/>
  <c r="A1461" i="3" s="1"/>
  <c r="A1462" i="3" s="1"/>
  <c r="A1463" i="3" s="1"/>
  <c r="A1464" i="3" s="1"/>
  <c r="A1465" i="3" s="1"/>
  <c r="A1466" i="3" s="1"/>
  <c r="A1467" i="3" s="1"/>
  <c r="A1468" i="3" s="1"/>
  <c r="A1469" i="3" s="1"/>
  <c r="A1470" i="3" s="1"/>
  <c r="A1471" i="3" s="1"/>
  <c r="A1472" i="3" s="1"/>
  <c r="A1473" i="3" s="1"/>
  <c r="A1474" i="3" s="1"/>
  <c r="A1475" i="3" s="1"/>
  <c r="A1476" i="3" s="1"/>
  <c r="A1477" i="3" s="1"/>
  <c r="A1478" i="3" s="1"/>
  <c r="A1479" i="3" s="1"/>
  <c r="A1480" i="3" s="1"/>
  <c r="A1481" i="3" s="1"/>
  <c r="A1482" i="3" s="1"/>
  <c r="A1483" i="3" s="1"/>
  <c r="A1484" i="3" s="1"/>
  <c r="A1485" i="3" s="1"/>
  <c r="A1486" i="3" s="1"/>
  <c r="A1487" i="3" s="1"/>
  <c r="A1488" i="3" s="1"/>
  <c r="A1489" i="3" s="1"/>
  <c r="A1490" i="3" s="1"/>
  <c r="A1491" i="3" s="1"/>
  <c r="A1492" i="3" s="1"/>
  <c r="A1493" i="3" s="1"/>
  <c r="A1494" i="3" s="1"/>
  <c r="A1495" i="3" s="1"/>
  <c r="A1496" i="3" s="1"/>
  <c r="A1497" i="3" s="1"/>
  <c r="A1498" i="3" s="1"/>
  <c r="A1499" i="3" s="1"/>
  <c r="A1500" i="3" s="1"/>
  <c r="A1501" i="3" s="1"/>
  <c r="A1502" i="3" s="1"/>
  <c r="A1503" i="3" s="1"/>
  <c r="A1504" i="3" s="1"/>
  <c r="A1505" i="3" s="1"/>
  <c r="A1506" i="3" s="1"/>
  <c r="A1507" i="3" s="1"/>
  <c r="A1508" i="3" s="1"/>
  <c r="A1509" i="3" s="1"/>
  <c r="A1510" i="3" s="1"/>
  <c r="A1511" i="3" s="1"/>
  <c r="A1512" i="3" s="1"/>
  <c r="A1513" i="3" s="1"/>
  <c r="A1514" i="3" s="1"/>
  <c r="A1515" i="3" s="1"/>
  <c r="A1516" i="3" s="1"/>
  <c r="A1517" i="3" s="1"/>
  <c r="A1518" i="3" s="1"/>
  <c r="A1519" i="3" s="1"/>
  <c r="A1520" i="3" s="1"/>
  <c r="A1521" i="3" s="1"/>
  <c r="A1522" i="3" s="1"/>
  <c r="A1523" i="3" s="1"/>
  <c r="A1524" i="3" s="1"/>
  <c r="A1525" i="3" s="1"/>
  <c r="A1526" i="3" s="1"/>
  <c r="A1527" i="3" s="1"/>
  <c r="A1528" i="3" s="1"/>
  <c r="A1529" i="3" s="1"/>
  <c r="A1530" i="3" s="1"/>
  <c r="A1531" i="3" s="1"/>
  <c r="A1532" i="3" s="1"/>
  <c r="A1533" i="3" s="1"/>
  <c r="A1534" i="3" s="1"/>
  <c r="A1535" i="3" s="1"/>
  <c r="A1536" i="3" s="1"/>
  <c r="A1537" i="3" s="1"/>
  <c r="A1538" i="3" s="1"/>
  <c r="A1539" i="3" s="1"/>
  <c r="A1540" i="3" s="1"/>
  <c r="A1541" i="3" s="1"/>
  <c r="A1542" i="3" s="1"/>
  <c r="A1543" i="3" s="1"/>
  <c r="A1544" i="3" s="1"/>
  <c r="A1545" i="3" s="1"/>
  <c r="A1546" i="3" s="1"/>
  <c r="A1547" i="3" s="1"/>
  <c r="A1548" i="3" s="1"/>
  <c r="A1549" i="3" s="1"/>
  <c r="A1550" i="3" s="1"/>
  <c r="A1551" i="3" s="1"/>
  <c r="A1552" i="3" s="1"/>
  <c r="A1553" i="3" s="1"/>
  <c r="A1554" i="3" s="1"/>
  <c r="A1555" i="3" s="1"/>
  <c r="A1556" i="3" s="1"/>
  <c r="A1557" i="3" s="1"/>
  <c r="A1558" i="3" s="1"/>
  <c r="A1559" i="3" s="1"/>
  <c r="A1560" i="3" s="1"/>
  <c r="A1561" i="3" s="1"/>
  <c r="A1562" i="3" s="1"/>
  <c r="A1563" i="3" s="1"/>
  <c r="A1564" i="3" s="1"/>
  <c r="A1565" i="3" s="1"/>
  <c r="A1566" i="3" s="1"/>
  <c r="A1567" i="3" s="1"/>
  <c r="A1568" i="3" s="1"/>
  <c r="A1569" i="3" s="1"/>
  <c r="A1570" i="3" s="1"/>
  <c r="A1571" i="3" s="1"/>
  <c r="A1572" i="3" s="1"/>
  <c r="A1573" i="3" s="1"/>
  <c r="A1574" i="3" s="1"/>
  <c r="A1575" i="3" s="1"/>
  <c r="A1576" i="3" s="1"/>
  <c r="A1577" i="3" s="1"/>
  <c r="A1578" i="3" s="1"/>
  <c r="A1579" i="3" s="1"/>
  <c r="A1580" i="3" s="1"/>
  <c r="A1581" i="3" s="1"/>
  <c r="A1582" i="3" s="1"/>
  <c r="A1583" i="3" s="1"/>
  <c r="A1584" i="3" s="1"/>
  <c r="A1585" i="3" s="1"/>
  <c r="A1586" i="3" s="1"/>
  <c r="A1587" i="3" s="1"/>
  <c r="A1588" i="3" s="1"/>
  <c r="A1589" i="3" s="1"/>
  <c r="A1590" i="3" s="1"/>
  <c r="A1591" i="3" s="1"/>
  <c r="A1592" i="3" s="1"/>
  <c r="A1593" i="3" s="1"/>
  <c r="A1594" i="3" s="1"/>
  <c r="A1595" i="3" s="1"/>
  <c r="A1596" i="3" s="1"/>
  <c r="A1597" i="3" s="1"/>
  <c r="A1598" i="3" s="1"/>
  <c r="A1599" i="3" s="1"/>
  <c r="A1600" i="3" s="1"/>
  <c r="A1601" i="3" s="1"/>
  <c r="A1602" i="3" s="1"/>
  <c r="A1603" i="3" s="1"/>
  <c r="A1604" i="3" s="1"/>
  <c r="A1605" i="3" s="1"/>
  <c r="A1606" i="3" s="1"/>
  <c r="A1607" i="3" s="1"/>
  <c r="A1608" i="3" s="1"/>
  <c r="A1609" i="3" s="1"/>
  <c r="A1610" i="3" s="1"/>
  <c r="A1611" i="3" s="1"/>
  <c r="A1612" i="3" s="1"/>
  <c r="A1613" i="3" s="1"/>
  <c r="A1614" i="3" s="1"/>
  <c r="A1615" i="3" s="1"/>
  <c r="A1616" i="3" s="1"/>
  <c r="A1617" i="3" s="1"/>
  <c r="A1618" i="3" s="1"/>
  <c r="A1619" i="3" s="1"/>
  <c r="A1620" i="3" s="1"/>
  <c r="A1621" i="3" s="1"/>
  <c r="A1622" i="3" s="1"/>
  <c r="A1623" i="3" s="1"/>
  <c r="A1624" i="3" s="1"/>
  <c r="A1625" i="3" s="1"/>
  <c r="A1626" i="3" s="1"/>
  <c r="A1627" i="3" s="1"/>
  <c r="A1628" i="3" s="1"/>
  <c r="A1629" i="3" s="1"/>
  <c r="A1630" i="3" s="1"/>
  <c r="A1631" i="3" s="1"/>
  <c r="A1632" i="3" s="1"/>
  <c r="A1633" i="3" s="1"/>
  <c r="A1634" i="3" s="1"/>
  <c r="A1635" i="3" s="1"/>
  <c r="A1636" i="3" s="1"/>
  <c r="A1637" i="3" s="1"/>
  <c r="A1638" i="3" s="1"/>
  <c r="A1639" i="3" s="1"/>
  <c r="A1640" i="3" s="1"/>
  <c r="A1641" i="3" s="1"/>
  <c r="A1642" i="3" s="1"/>
  <c r="A1643" i="3" s="1"/>
  <c r="A1644" i="3" s="1"/>
  <c r="A1645" i="3" s="1"/>
  <c r="A1646" i="3" s="1"/>
  <c r="A1647" i="3" s="1"/>
  <c r="A1648" i="3" s="1"/>
  <c r="A1649" i="3" s="1"/>
  <c r="A1650" i="3" s="1"/>
  <c r="A1651" i="3" s="1"/>
  <c r="A1652" i="3" s="1"/>
  <c r="A1653" i="3" s="1"/>
  <c r="A1654" i="3" s="1"/>
  <c r="A1655" i="3" s="1"/>
  <c r="A1656" i="3" s="1"/>
  <c r="A1657" i="3" s="1"/>
  <c r="A1658" i="3" s="1"/>
  <c r="A1659" i="3" s="1"/>
  <c r="A1660" i="3" s="1"/>
  <c r="A1661" i="3" s="1"/>
  <c r="A1662" i="3" s="1"/>
  <c r="A1663" i="3" s="1"/>
  <c r="A1664" i="3" s="1"/>
  <c r="A1665" i="3" s="1"/>
  <c r="A1666" i="3" s="1"/>
  <c r="A1667" i="3" s="1"/>
  <c r="A1668" i="3" s="1"/>
  <c r="A1669" i="3" s="1"/>
  <c r="A1670" i="3" s="1"/>
  <c r="A1671" i="3" s="1"/>
  <c r="A1672" i="3" s="1"/>
  <c r="A1673" i="3" s="1"/>
  <c r="A1674" i="3" s="1"/>
  <c r="A1675" i="3" s="1"/>
  <c r="A1676" i="3" s="1"/>
  <c r="A1677" i="3" s="1"/>
  <c r="A1678" i="3" s="1"/>
  <c r="A1679" i="3" s="1"/>
  <c r="A1680" i="3" s="1"/>
  <c r="A1681" i="3" s="1"/>
  <c r="A1682" i="3" s="1"/>
  <c r="A1683" i="3" s="1"/>
  <c r="A1684" i="3" s="1"/>
  <c r="A1685" i="3" s="1"/>
  <c r="A1686" i="3" s="1"/>
  <c r="A1687" i="3" s="1"/>
  <c r="A1688" i="3" s="1"/>
  <c r="A1689" i="3" s="1"/>
  <c r="A1690" i="3" s="1"/>
  <c r="A1691" i="3" s="1"/>
  <c r="A1692" i="3" s="1"/>
  <c r="A1693" i="3" s="1"/>
  <c r="A1694" i="3" s="1"/>
  <c r="A1695" i="3" s="1"/>
  <c r="A1696" i="3" s="1"/>
  <c r="A1697" i="3" s="1"/>
  <c r="A1698" i="3" s="1"/>
  <c r="A1699" i="3" s="1"/>
  <c r="A1700" i="3" s="1"/>
  <c r="A1701" i="3" s="1"/>
  <c r="A1702" i="3" s="1"/>
  <c r="A1703" i="3" s="1"/>
  <c r="A1704" i="3" s="1"/>
  <c r="A1705" i="3" s="1"/>
  <c r="A1706" i="3" s="1"/>
  <c r="A1707" i="3" s="1"/>
  <c r="A1708" i="3" s="1"/>
  <c r="A1709" i="3" s="1"/>
  <c r="A1710" i="3" s="1"/>
  <c r="A1711" i="3" s="1"/>
  <c r="A1712" i="3" s="1"/>
  <c r="A1713" i="3" s="1"/>
  <c r="A1714" i="3" s="1"/>
  <c r="A1715" i="3" s="1"/>
  <c r="A1716" i="3" s="1"/>
  <c r="A1717" i="3" s="1"/>
  <c r="A1718" i="3" s="1"/>
  <c r="A1719" i="3" s="1"/>
  <c r="A1720" i="3" s="1"/>
  <c r="A1721" i="3" s="1"/>
  <c r="A1722" i="3" s="1"/>
  <c r="A1723" i="3" s="1"/>
  <c r="A1724" i="3" s="1"/>
  <c r="A1725" i="3" s="1"/>
  <c r="A1726" i="3" s="1"/>
  <c r="A1727" i="3" s="1"/>
  <c r="A1728" i="3" s="1"/>
  <c r="A1729" i="3" s="1"/>
  <c r="A1730" i="3" s="1"/>
  <c r="A1731" i="3" s="1"/>
  <c r="A1732" i="3" s="1"/>
  <c r="A1733" i="3" s="1"/>
  <c r="A1734" i="3" s="1"/>
  <c r="A1735" i="3" s="1"/>
  <c r="A1736" i="3" s="1"/>
  <c r="A1737" i="3" s="1"/>
  <c r="A1738" i="3" s="1"/>
  <c r="A1739" i="3" s="1"/>
  <c r="A1740" i="3" s="1"/>
  <c r="A1741" i="3" s="1"/>
  <c r="A1742" i="3" s="1"/>
  <c r="A1743" i="3" s="1"/>
  <c r="A1744" i="3" s="1"/>
  <c r="A1745" i="3" s="1"/>
  <c r="A1746" i="3" s="1"/>
  <c r="A1747" i="3" s="1"/>
  <c r="A1748" i="3" s="1"/>
  <c r="A1749" i="3" s="1"/>
  <c r="A1750" i="3" s="1"/>
  <c r="A1751" i="3" s="1"/>
  <c r="A1752" i="3" s="1"/>
  <c r="A1753" i="3" s="1"/>
  <c r="A1754" i="3" s="1"/>
  <c r="A1755" i="3" s="1"/>
  <c r="A1756" i="3" s="1"/>
  <c r="A1757" i="3" s="1"/>
  <c r="A1758" i="3" s="1"/>
  <c r="A1759" i="3" s="1"/>
  <c r="A1760" i="3" s="1"/>
  <c r="A1761" i="3" s="1"/>
  <c r="A1762" i="3" s="1"/>
  <c r="A1763" i="3" s="1"/>
  <c r="A1764" i="3" s="1"/>
  <c r="A1765" i="3" s="1"/>
  <c r="A1766" i="3" s="1"/>
  <c r="A1767" i="3" s="1"/>
  <c r="A1768" i="3" s="1"/>
  <c r="A1769" i="3" s="1"/>
  <c r="A1770" i="3" s="1"/>
  <c r="A1771" i="3" s="1"/>
  <c r="A1772" i="3" s="1"/>
  <c r="A1773" i="3" s="1"/>
  <c r="A1774" i="3" s="1"/>
  <c r="A1775" i="3" s="1"/>
  <c r="A1776" i="3" s="1"/>
  <c r="A1777" i="3" s="1"/>
  <c r="A1778" i="3" s="1"/>
  <c r="A1779" i="3" s="1"/>
  <c r="A1780" i="3" s="1"/>
  <c r="A1781" i="3" s="1"/>
  <c r="A1782" i="3" s="1"/>
  <c r="A1783" i="3" s="1"/>
  <c r="A1784" i="3" s="1"/>
  <c r="A1785" i="3" s="1"/>
  <c r="A1786" i="3" s="1"/>
  <c r="A1787" i="3" s="1"/>
  <c r="A1788" i="3" s="1"/>
  <c r="A1789" i="3" s="1"/>
  <c r="A1790" i="3" s="1"/>
  <c r="A1791" i="3" s="1"/>
  <c r="A1792" i="3" s="1"/>
  <c r="A1793" i="3" s="1"/>
  <c r="A1794" i="3" s="1"/>
  <c r="A1795" i="3" s="1"/>
  <c r="A1796" i="3" s="1"/>
  <c r="A1797" i="3" s="1"/>
  <c r="A1798" i="3" s="1"/>
  <c r="A1799" i="3" s="1"/>
  <c r="A1800" i="3" s="1"/>
  <c r="A1801" i="3" s="1"/>
  <c r="A1802" i="3" s="1"/>
  <c r="A1803" i="3" s="1"/>
  <c r="A1804" i="3" s="1"/>
  <c r="A1805" i="3" s="1"/>
  <c r="A1806" i="3" s="1"/>
  <c r="A1807" i="3" s="1"/>
  <c r="A1808" i="3" s="1"/>
  <c r="A1809" i="3" s="1"/>
  <c r="A1810" i="3" s="1"/>
  <c r="A1811" i="3" s="1"/>
  <c r="A1812" i="3" s="1"/>
  <c r="A1813" i="3" s="1"/>
  <c r="A1814" i="3" s="1"/>
  <c r="A1815" i="3" s="1"/>
  <c r="A1816" i="3" s="1"/>
  <c r="A1817" i="3" s="1"/>
  <c r="A1818" i="3" s="1"/>
  <c r="A1819" i="3" s="1"/>
  <c r="A1820" i="3" s="1"/>
  <c r="A1821" i="3" s="1"/>
  <c r="A1822" i="3" s="1"/>
  <c r="A1823" i="3" s="1"/>
  <c r="A1824" i="3" s="1"/>
  <c r="A1825" i="3" s="1"/>
  <c r="A1826" i="3" s="1"/>
  <c r="A1827" i="3" s="1"/>
  <c r="A1828" i="3" s="1"/>
  <c r="A1829" i="3" s="1"/>
  <c r="A1830" i="3" s="1"/>
  <c r="A1831" i="3" s="1"/>
  <c r="A1832" i="3" s="1"/>
  <c r="A1833" i="3" s="1"/>
  <c r="A1834" i="3" s="1"/>
  <c r="A1835" i="3" s="1"/>
  <c r="A1836" i="3" s="1"/>
  <c r="A1837" i="3" s="1"/>
  <c r="A1838" i="3" s="1"/>
  <c r="A1839" i="3" s="1"/>
  <c r="A1840" i="3" s="1"/>
  <c r="A1841" i="3" s="1"/>
  <c r="A1842" i="3" s="1"/>
  <c r="A1843" i="3" s="1"/>
  <c r="A1844" i="3" s="1"/>
  <c r="A1845" i="3" s="1"/>
  <c r="A1846" i="3" s="1"/>
  <c r="A1847" i="3" s="1"/>
  <c r="A1848" i="3" s="1"/>
  <c r="A1849" i="3" s="1"/>
  <c r="A1850" i="3" s="1"/>
  <c r="A1851" i="3" s="1"/>
  <c r="A1852" i="3" s="1"/>
  <c r="A1853" i="3" s="1"/>
  <c r="A1854" i="3" s="1"/>
  <c r="A1855" i="3" s="1"/>
  <c r="A1856" i="3" s="1"/>
  <c r="A1857" i="3" s="1"/>
  <c r="A1858" i="3" s="1"/>
  <c r="A1859" i="3" s="1"/>
  <c r="A1860" i="3" s="1"/>
  <c r="A1861" i="3" s="1"/>
  <c r="A1862" i="3" s="1"/>
  <c r="A1863" i="3" s="1"/>
  <c r="A1864" i="3" s="1"/>
  <c r="A1865" i="3" s="1"/>
  <c r="A1866" i="3" s="1"/>
  <c r="A1867" i="3" s="1"/>
  <c r="A1868" i="3" s="1"/>
  <c r="A1869" i="3" s="1"/>
  <c r="A1870" i="3" s="1"/>
  <c r="A1871" i="3" s="1"/>
  <c r="A1872" i="3" s="1"/>
  <c r="A1873" i="3" s="1"/>
  <c r="A1874" i="3" s="1"/>
  <c r="A1875" i="3" s="1"/>
  <c r="A1876" i="3" s="1"/>
  <c r="A1877" i="3" s="1"/>
  <c r="A1878" i="3" s="1"/>
  <c r="A1879" i="3" s="1"/>
  <c r="A1880" i="3" s="1"/>
  <c r="A1881" i="3" s="1"/>
  <c r="A1882" i="3" s="1"/>
  <c r="A1883" i="3" s="1"/>
  <c r="A1884" i="3" s="1"/>
  <c r="A1885" i="3" s="1"/>
  <c r="A1886" i="3" s="1"/>
  <c r="A1887" i="3" s="1"/>
  <c r="A1888" i="3" s="1"/>
  <c r="A1889" i="3" s="1"/>
  <c r="A1890" i="3" s="1"/>
  <c r="A1891" i="3" s="1"/>
  <c r="A1892" i="3" s="1"/>
  <c r="A1893" i="3" s="1"/>
  <c r="A1894" i="3" s="1"/>
  <c r="A1895" i="3" s="1"/>
  <c r="A1896" i="3" s="1"/>
  <c r="A1897" i="3" s="1"/>
  <c r="A1898" i="3" s="1"/>
  <c r="A1899" i="3" s="1"/>
  <c r="A1900" i="3" s="1"/>
  <c r="A1901" i="3" s="1"/>
  <c r="A1902" i="3" s="1"/>
  <c r="A1903" i="3" s="1"/>
  <c r="A1904" i="3" s="1"/>
  <c r="A1905" i="3" s="1"/>
  <c r="A1906" i="3" s="1"/>
  <c r="A1907" i="3" s="1"/>
  <c r="A1908" i="3" s="1"/>
  <c r="A1909" i="3" s="1"/>
  <c r="A1910" i="3" s="1"/>
  <c r="A1911" i="3" s="1"/>
  <c r="A1912" i="3" s="1"/>
  <c r="A1913" i="3" s="1"/>
  <c r="A1914" i="3" s="1"/>
  <c r="A1915" i="3" s="1"/>
  <c r="A1916" i="3" s="1"/>
  <c r="A1917" i="3" s="1"/>
  <c r="A1918" i="3" s="1"/>
  <c r="A1919" i="3" s="1"/>
  <c r="A1920" i="3" s="1"/>
  <c r="A1921" i="3" s="1"/>
  <c r="A1922" i="3" s="1"/>
  <c r="A1923" i="3" s="1"/>
  <c r="A1924" i="3" s="1"/>
  <c r="A1925" i="3" s="1"/>
  <c r="A1926" i="3" s="1"/>
  <c r="A1927" i="3" s="1"/>
  <c r="A1928" i="3" s="1"/>
  <c r="A1929" i="3" s="1"/>
  <c r="A1930" i="3" s="1"/>
  <c r="A1931" i="3" s="1"/>
  <c r="A1932" i="3" s="1"/>
  <c r="A1933" i="3" s="1"/>
  <c r="A1934" i="3" s="1"/>
  <c r="A1935" i="3" s="1"/>
  <c r="A1936" i="3" s="1"/>
  <c r="A1937" i="3" s="1"/>
  <c r="A1938" i="3" s="1"/>
  <c r="A1939" i="3" s="1"/>
  <c r="A1940" i="3" s="1"/>
  <c r="A1941" i="3" s="1"/>
  <c r="A1942" i="3" s="1"/>
  <c r="A1943" i="3" s="1"/>
  <c r="A1944" i="3" s="1"/>
  <c r="A1945" i="3" s="1"/>
  <c r="A1946" i="3" s="1"/>
  <c r="A1947" i="3" s="1"/>
  <c r="A1948" i="3" s="1"/>
  <c r="A1949" i="3" s="1"/>
  <c r="A1950" i="3" s="1"/>
  <c r="A1951" i="3" s="1"/>
  <c r="A1952" i="3" s="1"/>
  <c r="A1953" i="3" s="1"/>
  <c r="A1954" i="3" s="1"/>
  <c r="A1955" i="3" s="1"/>
  <c r="A1956" i="3" s="1"/>
  <c r="A1957" i="3" s="1"/>
  <c r="A1958" i="3" s="1"/>
  <c r="A1959" i="3" s="1"/>
  <c r="A1960" i="3" s="1"/>
  <c r="A1961" i="3" s="1"/>
  <c r="A1962" i="3" s="1"/>
  <c r="A1963" i="3" s="1"/>
  <c r="A1964" i="3" s="1"/>
  <c r="A1965" i="3" s="1"/>
  <c r="A1966" i="3" s="1"/>
  <c r="A1967" i="3" s="1"/>
  <c r="A1968" i="3" s="1"/>
  <c r="A1969" i="3" s="1"/>
  <c r="A1970" i="3" s="1"/>
  <c r="A1971" i="3" s="1"/>
  <c r="A1972" i="3" s="1"/>
  <c r="A1973" i="3" s="1"/>
  <c r="A1974" i="3" s="1"/>
  <c r="A1975" i="3" s="1"/>
  <c r="A1976" i="3" s="1"/>
  <c r="A1977" i="3" s="1"/>
  <c r="A1978" i="3" s="1"/>
  <c r="A1979" i="3" s="1"/>
  <c r="A1980" i="3" s="1"/>
  <c r="A1981" i="3" s="1"/>
  <c r="A1982" i="3" s="1"/>
  <c r="A1983" i="3" s="1"/>
  <c r="A1984" i="3" s="1"/>
  <c r="A1985" i="3" s="1"/>
  <c r="A1986" i="3" s="1"/>
  <c r="A1987" i="3" s="1"/>
  <c r="A1988" i="3" s="1"/>
  <c r="A1989" i="3" s="1"/>
  <c r="A1990" i="3" s="1"/>
  <c r="A1991" i="3" s="1"/>
  <c r="A1992" i="3" s="1"/>
  <c r="A1993" i="3" s="1"/>
  <c r="A1994" i="3" s="1"/>
  <c r="A1995" i="3" s="1"/>
  <c r="A1996" i="3" s="1"/>
  <c r="A1997" i="3" s="1"/>
  <c r="A1998" i="3" s="1"/>
  <c r="A1999" i="3" s="1"/>
  <c r="A2000" i="3" s="1"/>
  <c r="A2001" i="3" s="1"/>
  <c r="A2002" i="3" s="1"/>
  <c r="A2003" i="3" s="1"/>
  <c r="A2004" i="3" s="1"/>
  <c r="A2005" i="3" s="1"/>
  <c r="A2006" i="3" s="1"/>
  <c r="A2007" i="3" s="1"/>
  <c r="A2008" i="3" s="1"/>
  <c r="A2009" i="3" s="1"/>
  <c r="A2010" i="3" s="1"/>
  <c r="A2011" i="3" s="1"/>
  <c r="A2012" i="3" s="1"/>
  <c r="A2013" i="3" s="1"/>
  <c r="A2014" i="3" s="1"/>
  <c r="A2015" i="3" s="1"/>
  <c r="A2016" i="3" s="1"/>
  <c r="A2017" i="3" s="1"/>
  <c r="A2018" i="3" s="1"/>
  <c r="A2019" i="3" s="1"/>
  <c r="A2020" i="3" s="1"/>
  <c r="A2021" i="3" s="1"/>
  <c r="A2022" i="3" s="1"/>
  <c r="A2023" i="3" s="1"/>
  <c r="A2024" i="3" s="1"/>
  <c r="A2025" i="3" s="1"/>
  <c r="A2026" i="3" s="1"/>
  <c r="A2027" i="3" s="1"/>
  <c r="A2028" i="3" s="1"/>
  <c r="A2029" i="3" s="1"/>
  <c r="A2030" i="3" s="1"/>
  <c r="A2031" i="3" s="1"/>
  <c r="A2032" i="3" s="1"/>
  <c r="A2033" i="3" s="1"/>
  <c r="A2034" i="3" s="1"/>
  <c r="A2035" i="3" s="1"/>
  <c r="A2036" i="3" s="1"/>
  <c r="A2037" i="3" s="1"/>
  <c r="A2038" i="3" s="1"/>
  <c r="A2039" i="3" s="1"/>
  <c r="A2040" i="3" s="1"/>
  <c r="A2041" i="3" s="1"/>
  <c r="A2042" i="3" s="1"/>
  <c r="A2043" i="3" s="1"/>
  <c r="A2044" i="3" s="1"/>
  <c r="A2045" i="3" s="1"/>
  <c r="A2046" i="3" s="1"/>
  <c r="A2047" i="3" s="1"/>
  <c r="A2048" i="3" s="1"/>
  <c r="A2049" i="3" s="1"/>
  <c r="A2050" i="3" s="1"/>
  <c r="A2051" i="3" s="1"/>
  <c r="A2052" i="3" s="1"/>
  <c r="A2053" i="3" s="1"/>
  <c r="A2054" i="3" s="1"/>
  <c r="A2055" i="3" s="1"/>
  <c r="A2056" i="3" s="1"/>
  <c r="A2057" i="3" s="1"/>
  <c r="A2058" i="3" s="1"/>
  <c r="A2059" i="3" s="1"/>
  <c r="A2060" i="3" s="1"/>
  <c r="A2061" i="3" s="1"/>
  <c r="A2062" i="3" s="1"/>
  <c r="A2063" i="3" s="1"/>
  <c r="A2064" i="3" s="1"/>
  <c r="A2065" i="3" s="1"/>
  <c r="A2066" i="3" s="1"/>
  <c r="A2067" i="3" s="1"/>
  <c r="A2068" i="3" s="1"/>
  <c r="A2069" i="3" s="1"/>
  <c r="A2070" i="3" s="1"/>
  <c r="A2071" i="3" s="1"/>
  <c r="A2072" i="3" s="1"/>
  <c r="A2073" i="3" s="1"/>
  <c r="A2074" i="3" s="1"/>
  <c r="A2075" i="3" s="1"/>
  <c r="A2076" i="3" s="1"/>
  <c r="A2077" i="3" s="1"/>
  <c r="A2078" i="3" s="1"/>
  <c r="A2079" i="3" s="1"/>
  <c r="A2080" i="3" s="1"/>
  <c r="A2081" i="3" s="1"/>
  <c r="A2082" i="3" s="1"/>
  <c r="A2083" i="3" s="1"/>
  <c r="A2084" i="3" s="1"/>
  <c r="A2085" i="3" s="1"/>
  <c r="A2086" i="3" s="1"/>
  <c r="A2087" i="3" s="1"/>
  <c r="A2088" i="3" s="1"/>
  <c r="A2089" i="3" s="1"/>
  <c r="A2090" i="3" s="1"/>
  <c r="A2091" i="3" s="1"/>
  <c r="A2092" i="3" s="1"/>
  <c r="A2093" i="3" s="1"/>
  <c r="A2094" i="3" s="1"/>
  <c r="A2095" i="3" s="1"/>
  <c r="A2096" i="3" s="1"/>
  <c r="A2097" i="3" s="1"/>
  <c r="A2098" i="3" s="1"/>
  <c r="A2099" i="3" s="1"/>
  <c r="A2100" i="3" s="1"/>
  <c r="A2101" i="3" s="1"/>
  <c r="A2102" i="3" s="1"/>
  <c r="A2103" i="3" s="1"/>
  <c r="A2104" i="3" s="1"/>
  <c r="A2105" i="3" s="1"/>
  <c r="A2106" i="3" s="1"/>
  <c r="A2107" i="3" s="1"/>
  <c r="A2108" i="3" s="1"/>
  <c r="A2109" i="3" s="1"/>
  <c r="A2110" i="3" s="1"/>
  <c r="A2111" i="3" s="1"/>
  <c r="A2112" i="3" s="1"/>
  <c r="A2113" i="3" s="1"/>
  <c r="A2114" i="3" s="1"/>
  <c r="A2115" i="3" s="1"/>
  <c r="A2116" i="3" s="1"/>
  <c r="A2117" i="3" s="1"/>
  <c r="A2118" i="3" s="1"/>
  <c r="A2119" i="3" s="1"/>
  <c r="A2120" i="3" s="1"/>
  <c r="A2121" i="3" s="1"/>
  <c r="A2122" i="3" s="1"/>
  <c r="A2123" i="3" s="1"/>
  <c r="A2124" i="3" s="1"/>
  <c r="A2125" i="3" s="1"/>
  <c r="A2126" i="3" s="1"/>
  <c r="A2127" i="3" s="1"/>
  <c r="A2128" i="3" s="1"/>
  <c r="A2129" i="3" s="1"/>
  <c r="A2130" i="3" s="1"/>
  <c r="A2131" i="3" s="1"/>
  <c r="A2132" i="3" s="1"/>
  <c r="A2133" i="3" s="1"/>
  <c r="A2134" i="3" s="1"/>
  <c r="A2135" i="3" s="1"/>
  <c r="A2136" i="3" s="1"/>
  <c r="A2137" i="3" s="1"/>
  <c r="A2138" i="3" s="1"/>
  <c r="A2139" i="3" s="1"/>
  <c r="A2140" i="3" s="1"/>
  <c r="A2141" i="3" s="1"/>
  <c r="A2142" i="3" s="1"/>
  <c r="A2143" i="3" s="1"/>
  <c r="A2144" i="3" s="1"/>
  <c r="A2145" i="3" s="1"/>
  <c r="A2146" i="3" s="1"/>
  <c r="A2147" i="3" s="1"/>
  <c r="A2148" i="3" s="1"/>
  <c r="A2149" i="3" s="1"/>
  <c r="A2150" i="3" s="1"/>
  <c r="A2151" i="3" s="1"/>
  <c r="A2152" i="3" s="1"/>
  <c r="A2153" i="3" s="1"/>
  <c r="A2154" i="3" s="1"/>
  <c r="A2155" i="3" s="1"/>
  <c r="A2156" i="3" s="1"/>
  <c r="A2157" i="3" s="1"/>
  <c r="A2158" i="3" s="1"/>
  <c r="A2159" i="3" s="1"/>
  <c r="A2160" i="3" s="1"/>
  <c r="A2161" i="3" s="1"/>
  <c r="A2162" i="3" s="1"/>
  <c r="A2163" i="3" s="1"/>
  <c r="A2164" i="3" s="1"/>
  <c r="A2165" i="3" s="1"/>
  <c r="A2166" i="3" s="1"/>
  <c r="A2167" i="3" s="1"/>
  <c r="A2168" i="3" s="1"/>
  <c r="A2169" i="3" s="1"/>
  <c r="A2170" i="3" s="1"/>
  <c r="A2171" i="3" s="1"/>
  <c r="A2172" i="3" s="1"/>
  <c r="A2173" i="3" s="1"/>
  <c r="A2174" i="3" s="1"/>
  <c r="A2175" i="3" s="1"/>
  <c r="A2176" i="3" s="1"/>
  <c r="A2177" i="3" s="1"/>
  <c r="A2178" i="3" s="1"/>
  <c r="A2179" i="3" s="1"/>
  <c r="A2180" i="3" s="1"/>
  <c r="A2181" i="3" s="1"/>
  <c r="A2182" i="3" s="1"/>
  <c r="A2183" i="3" s="1"/>
  <c r="A2184" i="3" s="1"/>
  <c r="A2185" i="3" s="1"/>
  <c r="A2186" i="3" s="1"/>
  <c r="A2187" i="3" s="1"/>
  <c r="A2188" i="3" s="1"/>
  <c r="A2189" i="3" s="1"/>
  <c r="A2190" i="3" s="1"/>
  <c r="A2191" i="3" s="1"/>
  <c r="A2192" i="3" s="1"/>
  <c r="A2193" i="3" s="1"/>
  <c r="A2194" i="3" s="1"/>
  <c r="A2195" i="3" s="1"/>
  <c r="A2196" i="3" s="1"/>
  <c r="A2197" i="3" s="1"/>
  <c r="A2198" i="3" s="1"/>
  <c r="A2199" i="3" s="1"/>
  <c r="A2200" i="3" s="1"/>
  <c r="A2201" i="3" s="1"/>
  <c r="A2202" i="3" s="1"/>
  <c r="A2203" i="3" s="1"/>
  <c r="A2204" i="3" s="1"/>
  <c r="A2205" i="3" s="1"/>
  <c r="A2206" i="3" s="1"/>
  <c r="A2207" i="3" s="1"/>
  <c r="A2208" i="3" s="1"/>
  <c r="A2209" i="3" s="1"/>
  <c r="A2210" i="3" s="1"/>
  <c r="A2211" i="3" s="1"/>
  <c r="A2212" i="3" s="1"/>
  <c r="A2213" i="3" s="1"/>
  <c r="A2214" i="3" s="1"/>
  <c r="A2215" i="3" s="1"/>
  <c r="A2216" i="3" s="1"/>
  <c r="A2217" i="3" s="1"/>
  <c r="A2218" i="3" s="1"/>
  <c r="A2219" i="3" s="1"/>
  <c r="A2220" i="3" s="1"/>
  <c r="A2221" i="3" s="1"/>
  <c r="A2222" i="3" s="1"/>
  <c r="A2223" i="3" s="1"/>
  <c r="A2224" i="3" s="1"/>
  <c r="A2225" i="3" s="1"/>
  <c r="A2226" i="3" s="1"/>
  <c r="A2227" i="3" s="1"/>
  <c r="A2228" i="3" s="1"/>
  <c r="A2229" i="3" s="1"/>
  <c r="A2230" i="3" s="1"/>
  <c r="A2231" i="3" s="1"/>
  <c r="A2232" i="3" s="1"/>
  <c r="A2233" i="3" s="1"/>
  <c r="A2234" i="3" s="1"/>
  <c r="A2235" i="3" s="1"/>
  <c r="A2236" i="3" s="1"/>
  <c r="A2237" i="3" s="1"/>
  <c r="A2238" i="3" s="1"/>
  <c r="A2239" i="3" s="1"/>
  <c r="A2240" i="3" s="1"/>
  <c r="A2241" i="3" s="1"/>
  <c r="A2242" i="3" s="1"/>
  <c r="A2243" i="3" s="1"/>
  <c r="A2244" i="3" s="1"/>
  <c r="A2245" i="3" s="1"/>
  <c r="A2246" i="3" s="1"/>
  <c r="A2247" i="3" s="1"/>
  <c r="A2248" i="3" s="1"/>
  <c r="A2249" i="3" s="1"/>
  <c r="A2250" i="3" s="1"/>
  <c r="A2251" i="3" s="1"/>
  <c r="A2252" i="3" s="1"/>
  <c r="A2253" i="3" s="1"/>
  <c r="A2254" i="3" s="1"/>
  <c r="A2255" i="3" s="1"/>
  <c r="A2256" i="3" s="1"/>
  <c r="A2257" i="3" s="1"/>
  <c r="A2258" i="3" s="1"/>
  <c r="A2259" i="3" s="1"/>
  <c r="A2260" i="3" s="1"/>
  <c r="A2261" i="3" s="1"/>
  <c r="A2262" i="3" s="1"/>
  <c r="A2263" i="3" s="1"/>
  <c r="A2264" i="3" s="1"/>
  <c r="A2265" i="3" s="1"/>
  <c r="A2266" i="3" s="1"/>
  <c r="A2267" i="3" s="1"/>
  <c r="A2268" i="3" s="1"/>
  <c r="A2269" i="3" s="1"/>
  <c r="A2270" i="3" s="1"/>
  <c r="A2271" i="3" s="1"/>
  <c r="A2272" i="3" s="1"/>
  <c r="A2273" i="3" s="1"/>
  <c r="A2274" i="3" s="1"/>
  <c r="A2275" i="3" s="1"/>
  <c r="A2276" i="3" s="1"/>
  <c r="A2277" i="3" s="1"/>
  <c r="A2278" i="3" s="1"/>
  <c r="A2279" i="3" s="1"/>
  <c r="A2280" i="3" s="1"/>
  <c r="A2281" i="3" s="1"/>
  <c r="A2282" i="3" s="1"/>
  <c r="A2283" i="3" s="1"/>
  <c r="A2284" i="3" s="1"/>
  <c r="A2285" i="3" s="1"/>
  <c r="A2286" i="3" s="1"/>
  <c r="A2287" i="3" s="1"/>
  <c r="A2288" i="3" s="1"/>
  <c r="A2289" i="3" s="1"/>
  <c r="A2290" i="3" s="1"/>
  <c r="A2291" i="3" s="1"/>
  <c r="A2292" i="3" s="1"/>
  <c r="A2293" i="3" s="1"/>
  <c r="A2294" i="3" s="1"/>
  <c r="A2295" i="3" s="1"/>
  <c r="A2296" i="3" s="1"/>
  <c r="A2297" i="3" s="1"/>
  <c r="A2298" i="3" s="1"/>
  <c r="A2299" i="3" s="1"/>
  <c r="A2300" i="3" s="1"/>
  <c r="A2301" i="3" s="1"/>
  <c r="A2302" i="3" s="1"/>
  <c r="A2303" i="3" s="1"/>
  <c r="A2304" i="3" s="1"/>
  <c r="A2305" i="3" s="1"/>
  <c r="A2306" i="3" s="1"/>
  <c r="A2307" i="3" s="1"/>
  <c r="A2308" i="3" s="1"/>
  <c r="A2309" i="3" s="1"/>
  <c r="A2310" i="3" s="1"/>
  <c r="A2311" i="3" s="1"/>
  <c r="A2312" i="3" s="1"/>
  <c r="A2313" i="3" s="1"/>
  <c r="A2314" i="3" s="1"/>
  <c r="A2315" i="3" s="1"/>
  <c r="A2316" i="3" s="1"/>
  <c r="A2317" i="3" s="1"/>
  <c r="A2318" i="3" s="1"/>
  <c r="A2319" i="3" s="1"/>
  <c r="A2320" i="3" s="1"/>
  <c r="A2321" i="3" s="1"/>
  <c r="A2322" i="3" s="1"/>
  <c r="A2323" i="3" s="1"/>
  <c r="A2324" i="3" s="1"/>
  <c r="A2325" i="3" s="1"/>
  <c r="A2326" i="3" s="1"/>
  <c r="A2327" i="3" s="1"/>
  <c r="A2328" i="3" s="1"/>
  <c r="A2329" i="3" s="1"/>
  <c r="A2330" i="3" s="1"/>
  <c r="A2331" i="3" s="1"/>
  <c r="A2332" i="3" s="1"/>
  <c r="A2333" i="3" s="1"/>
  <c r="A2334" i="3" s="1"/>
  <c r="A2335" i="3" s="1"/>
  <c r="A2336" i="3" s="1"/>
  <c r="A2337" i="3" s="1"/>
  <c r="A2338" i="3" s="1"/>
  <c r="A2339" i="3" s="1"/>
  <c r="A2340" i="3" s="1"/>
  <c r="A2341" i="3" s="1"/>
  <c r="A2342" i="3" s="1"/>
  <c r="A2343" i="3" s="1"/>
  <c r="A2344" i="3" s="1"/>
  <c r="A2345" i="3" s="1"/>
  <c r="A2346" i="3" s="1"/>
  <c r="A2347" i="3" s="1"/>
  <c r="A2348" i="3" s="1"/>
  <c r="A2349" i="3" s="1"/>
  <c r="A2350" i="3" s="1"/>
  <c r="A2351" i="3" s="1"/>
  <c r="A2352" i="3" s="1"/>
  <c r="A2353" i="3" s="1"/>
  <c r="A2354" i="3" s="1"/>
  <c r="A2355" i="3" s="1"/>
  <c r="A2356" i="3" s="1"/>
  <c r="A2357" i="3" s="1"/>
  <c r="A2358" i="3" s="1"/>
  <c r="A2359" i="3" s="1"/>
  <c r="A2360" i="3" s="1"/>
  <c r="A2361" i="3" s="1"/>
  <c r="A2362" i="3" s="1"/>
  <c r="A2363" i="3" s="1"/>
  <c r="A2364" i="3" s="1"/>
  <c r="A2365" i="3" s="1"/>
  <c r="A2366" i="3" s="1"/>
  <c r="A2367" i="3" s="1"/>
  <c r="A2368" i="3" s="1"/>
  <c r="A2369" i="3" s="1"/>
  <c r="A2370" i="3" s="1"/>
  <c r="A2371" i="3" s="1"/>
  <c r="A2372" i="3" s="1"/>
  <c r="A2373" i="3" s="1"/>
  <c r="A2374" i="3" s="1"/>
  <c r="A2375" i="3" s="1"/>
  <c r="A2376" i="3" s="1"/>
  <c r="A2377" i="3" s="1"/>
  <c r="A2378" i="3" s="1"/>
  <c r="A2379" i="3" s="1"/>
  <c r="A2380" i="3" s="1"/>
  <c r="A2381" i="3" s="1"/>
  <c r="A2382" i="3" s="1"/>
  <c r="A2383" i="3" s="1"/>
  <c r="A2384" i="3" s="1"/>
  <c r="A2385" i="3" s="1"/>
  <c r="A2386" i="3" s="1"/>
  <c r="A2387" i="3" s="1"/>
  <c r="A2388" i="3" s="1"/>
  <c r="A2389" i="3" s="1"/>
  <c r="A2390" i="3" s="1"/>
  <c r="A2391" i="3" s="1"/>
  <c r="A2392" i="3" s="1"/>
  <c r="A2393" i="3" s="1"/>
  <c r="A2394" i="3" s="1"/>
  <c r="A2395" i="3" s="1"/>
  <c r="A2396" i="3" s="1"/>
  <c r="A2397" i="3" s="1"/>
  <c r="A2398" i="3" s="1"/>
  <c r="A2399" i="3" s="1"/>
  <c r="A2400" i="3" s="1"/>
  <c r="A2401" i="3" s="1"/>
  <c r="A2402" i="3" s="1"/>
  <c r="A2403" i="3" s="1"/>
  <c r="A2404" i="3" s="1"/>
  <c r="A2405" i="3" s="1"/>
  <c r="A2406" i="3" s="1"/>
  <c r="A2407" i="3" s="1"/>
  <c r="A2408" i="3" s="1"/>
  <c r="A2409" i="3" s="1"/>
  <c r="A2410" i="3" s="1"/>
  <c r="A2411" i="3" s="1"/>
  <c r="A2412" i="3" s="1"/>
  <c r="A2413" i="3" s="1"/>
  <c r="A2414" i="3" s="1"/>
  <c r="A2415" i="3" s="1"/>
  <c r="A2416" i="3" s="1"/>
  <c r="A2417" i="3" s="1"/>
  <c r="A2418" i="3" s="1"/>
  <c r="A2419" i="3" s="1"/>
  <c r="A2420" i="3" s="1"/>
  <c r="A2421" i="3" s="1"/>
  <c r="A2422" i="3" s="1"/>
  <c r="A2423" i="3" s="1"/>
  <c r="A2424" i="3" s="1"/>
  <c r="A2425" i="3" s="1"/>
  <c r="A2426" i="3" s="1"/>
  <c r="A2427" i="3" s="1"/>
  <c r="A2428" i="3" s="1"/>
  <c r="A2429" i="3" s="1"/>
  <c r="A2430" i="3" s="1"/>
  <c r="A2431" i="3" s="1"/>
  <c r="A2432" i="3" s="1"/>
  <c r="A2433" i="3" s="1"/>
  <c r="A2434" i="3" s="1"/>
  <c r="A2435" i="3" s="1"/>
  <c r="A2436" i="3" s="1"/>
  <c r="A2437" i="3" s="1"/>
  <c r="A2438" i="3" s="1"/>
  <c r="A2439" i="3" s="1"/>
  <c r="A2440" i="3" s="1"/>
  <c r="A2441" i="3" s="1"/>
  <c r="A2442" i="3" s="1"/>
  <c r="A2443" i="3" s="1"/>
  <c r="A2444" i="3" s="1"/>
  <c r="A2445" i="3" s="1"/>
  <c r="A2446" i="3" s="1"/>
  <c r="A2447" i="3" s="1"/>
  <c r="A2448" i="3" s="1"/>
  <c r="A2449" i="3" s="1"/>
  <c r="A2450" i="3" s="1"/>
  <c r="A2451" i="3" s="1"/>
  <c r="A2452" i="3" s="1"/>
  <c r="A2453" i="3" s="1"/>
  <c r="A2454" i="3" s="1"/>
  <c r="A2455" i="3" s="1"/>
  <c r="A2456" i="3" s="1"/>
  <c r="A2457" i="3" s="1"/>
  <c r="A2458" i="3" s="1"/>
  <c r="A2459" i="3" s="1"/>
  <c r="A2460" i="3" s="1"/>
  <c r="A2461" i="3" s="1"/>
  <c r="A2462" i="3" s="1"/>
  <c r="A2463" i="3" s="1"/>
  <c r="A2464" i="3" s="1"/>
  <c r="A2465" i="3" s="1"/>
  <c r="A2466" i="3" s="1"/>
  <c r="A2467" i="3" s="1"/>
  <c r="A2468" i="3" s="1"/>
  <c r="A2469" i="3" s="1"/>
  <c r="A2470" i="3" s="1"/>
  <c r="A2471" i="3" s="1"/>
  <c r="A2472" i="3" s="1"/>
  <c r="A2473" i="3" s="1"/>
  <c r="A2474" i="3" s="1"/>
  <c r="A2475" i="3" s="1"/>
  <c r="A2476" i="3" s="1"/>
  <c r="A2477" i="3" s="1"/>
  <c r="A2478" i="3" s="1"/>
  <c r="A2479" i="3" s="1"/>
  <c r="A2480" i="3" s="1"/>
  <c r="A2481" i="3" s="1"/>
  <c r="A2482" i="3" s="1"/>
  <c r="A2483" i="3" s="1"/>
  <c r="A2484" i="3" s="1"/>
  <c r="A2485" i="3" s="1"/>
  <c r="A2486" i="3" s="1"/>
  <c r="A2487" i="3" s="1"/>
  <c r="A2488" i="3" s="1"/>
  <c r="A2489" i="3" s="1"/>
  <c r="A2490" i="3" s="1"/>
  <c r="A2491" i="3" s="1"/>
  <c r="A2492" i="3" s="1"/>
  <c r="A2493" i="3" s="1"/>
  <c r="A2494" i="3" s="1"/>
  <c r="A2495" i="3" s="1"/>
  <c r="A2496" i="3" s="1"/>
  <c r="A2497" i="3" s="1"/>
  <c r="A2498" i="3" s="1"/>
  <c r="A2499" i="3" s="1"/>
  <c r="A2500" i="3" s="1"/>
  <c r="A2501" i="3" s="1"/>
  <c r="A2502" i="3" s="1"/>
  <c r="A2503" i="3" s="1"/>
  <c r="A2504" i="3" s="1"/>
  <c r="A2505" i="3" s="1"/>
  <c r="A2506" i="3" s="1"/>
  <c r="A2507" i="3" s="1"/>
  <c r="A2508" i="3" s="1"/>
  <c r="A2509" i="3" s="1"/>
  <c r="A2510" i="3" s="1"/>
  <c r="A2511" i="3" s="1"/>
  <c r="A2512" i="3" s="1"/>
  <c r="A2513" i="3" s="1"/>
  <c r="A2514" i="3" s="1"/>
  <c r="A2515" i="3" s="1"/>
  <c r="A2516" i="3" s="1"/>
  <c r="A2517" i="3" s="1"/>
  <c r="A2518" i="3" s="1"/>
  <c r="A2519" i="3" s="1"/>
  <c r="A2520" i="3" s="1"/>
  <c r="A2521" i="3" s="1"/>
  <c r="A2522" i="3" s="1"/>
  <c r="A2523" i="3" s="1"/>
  <c r="A2524" i="3" s="1"/>
  <c r="A2525" i="3" s="1"/>
  <c r="A2526" i="3" s="1"/>
  <c r="A2527" i="3" s="1"/>
  <c r="A2528" i="3" s="1"/>
  <c r="A2529" i="3" s="1"/>
  <c r="A2530" i="3" s="1"/>
  <c r="A2531" i="3" s="1"/>
  <c r="A2532" i="3" s="1"/>
  <c r="A2533" i="3" s="1"/>
  <c r="A2534" i="3" s="1"/>
  <c r="A2535" i="3" s="1"/>
  <c r="A2536" i="3" s="1"/>
  <c r="A2537" i="3" s="1"/>
  <c r="A2538" i="3" s="1"/>
  <c r="A2539" i="3" s="1"/>
  <c r="A2540" i="3" s="1"/>
  <c r="A2541" i="3" s="1"/>
  <c r="A2542" i="3" s="1"/>
  <c r="A2543" i="3" s="1"/>
  <c r="A2544" i="3" s="1"/>
  <c r="A2545" i="3" s="1"/>
  <c r="A2546" i="3" s="1"/>
  <c r="A2547" i="3" s="1"/>
  <c r="A2548" i="3" s="1"/>
  <c r="A2549" i="3" s="1"/>
  <c r="A2550" i="3" s="1"/>
  <c r="A2551" i="3" s="1"/>
  <c r="A2552" i="3" s="1"/>
  <c r="A2553" i="3" s="1"/>
  <c r="A2554" i="3" s="1"/>
  <c r="A2555" i="3" s="1"/>
  <c r="A2556" i="3" s="1"/>
  <c r="A2557" i="3" s="1"/>
  <c r="A2558" i="3" s="1"/>
  <c r="A2559" i="3" s="1"/>
  <c r="A2560" i="3" s="1"/>
  <c r="A2561" i="3" s="1"/>
  <c r="A2562" i="3" s="1"/>
  <c r="A2563" i="3" s="1"/>
  <c r="A2564" i="3" s="1"/>
  <c r="A2565" i="3" s="1"/>
  <c r="A2566" i="3" s="1"/>
  <c r="A2567" i="3" s="1"/>
  <c r="A2568" i="3" s="1"/>
  <c r="A2569" i="3" s="1"/>
  <c r="A2570" i="3" s="1"/>
  <c r="A2571" i="3" s="1"/>
  <c r="A2572" i="3" s="1"/>
  <c r="A2573" i="3" s="1"/>
  <c r="A2574" i="3" s="1"/>
  <c r="A2575" i="3" s="1"/>
  <c r="A2576" i="3" s="1"/>
  <c r="A2577" i="3" s="1"/>
  <c r="A2578" i="3" s="1"/>
  <c r="A2579" i="3" s="1"/>
  <c r="A2580" i="3" s="1"/>
  <c r="A2581" i="3" s="1"/>
  <c r="A2582" i="3" s="1"/>
  <c r="A2583" i="3" s="1"/>
  <c r="A2584" i="3" s="1"/>
  <c r="A2585" i="3" s="1"/>
  <c r="A2586" i="3" s="1"/>
  <c r="A2587" i="3" s="1"/>
  <c r="A2588" i="3" s="1"/>
  <c r="A2589" i="3" s="1"/>
  <c r="A2590" i="3" s="1"/>
  <c r="A2591" i="3" s="1"/>
  <c r="A2592" i="3" s="1"/>
  <c r="A2593" i="3" s="1"/>
  <c r="A2594" i="3" s="1"/>
  <c r="A2595" i="3" s="1"/>
  <c r="A2596" i="3" s="1"/>
  <c r="A2597" i="3" s="1"/>
  <c r="A2598" i="3" s="1"/>
  <c r="A2599" i="3" s="1"/>
  <c r="A2600" i="3" s="1"/>
  <c r="A2601" i="3" s="1"/>
  <c r="A2602" i="3" s="1"/>
  <c r="A2603" i="3" s="1"/>
  <c r="A2604" i="3" s="1"/>
  <c r="A2605" i="3" s="1"/>
  <c r="A2606" i="3" s="1"/>
  <c r="A2607" i="3" s="1"/>
  <c r="A2608" i="3" s="1"/>
  <c r="A2609" i="3" s="1"/>
  <c r="A2610" i="3" s="1"/>
  <c r="A2611" i="3" s="1"/>
  <c r="A2612" i="3" s="1"/>
  <c r="A2613" i="3" s="1"/>
  <c r="A2614" i="3" s="1"/>
  <c r="A2615" i="3" s="1"/>
  <c r="A2616" i="3" s="1"/>
  <c r="A2617" i="3" s="1"/>
  <c r="A2618" i="3" s="1"/>
  <c r="A2619" i="3" s="1"/>
  <c r="A2620" i="3" s="1"/>
  <c r="A2621" i="3" s="1"/>
  <c r="A2622" i="3" s="1"/>
  <c r="A2623" i="3" s="1"/>
  <c r="A2624" i="3" s="1"/>
  <c r="A2625" i="3" s="1"/>
  <c r="A2626" i="3" s="1"/>
  <c r="A2627" i="3" s="1"/>
  <c r="A2628" i="3" s="1"/>
  <c r="A2629" i="3" s="1"/>
  <c r="A2630" i="3" s="1"/>
  <c r="A2631" i="3" s="1"/>
  <c r="A2632" i="3" s="1"/>
  <c r="A2633" i="3" s="1"/>
  <c r="A2634" i="3" s="1"/>
  <c r="A2635" i="3" s="1"/>
  <c r="A2636" i="3" s="1"/>
  <c r="A2637" i="3" s="1"/>
  <c r="A2638" i="3" s="1"/>
  <c r="A2639" i="3" s="1"/>
  <c r="A2640" i="3" s="1"/>
  <c r="A2641" i="3" s="1"/>
  <c r="A2642" i="3" s="1"/>
  <c r="A2643" i="3" s="1"/>
  <c r="A2644" i="3" s="1"/>
  <c r="A2645" i="3" s="1"/>
  <c r="A2646" i="3" s="1"/>
  <c r="A2647" i="3" s="1"/>
  <c r="A2648" i="3" s="1"/>
  <c r="A2649" i="3" s="1"/>
  <c r="A2650" i="3" s="1"/>
  <c r="A2651" i="3" s="1"/>
  <c r="A2652" i="3" s="1"/>
  <c r="A2653" i="3" s="1"/>
  <c r="A2654" i="3" s="1"/>
  <c r="A2655" i="3" s="1"/>
  <c r="A2656" i="3" s="1"/>
  <c r="A2657" i="3" s="1"/>
  <c r="A2658" i="3" s="1"/>
  <c r="A2659" i="3" s="1"/>
  <c r="A2660" i="3" s="1"/>
  <c r="A2661" i="3" s="1"/>
  <c r="A2662" i="3" s="1"/>
  <c r="A2663" i="3" s="1"/>
  <c r="A2664" i="3" s="1"/>
  <c r="A2665" i="3" s="1"/>
  <c r="A2666" i="3" s="1"/>
  <c r="A2667" i="3" s="1"/>
  <c r="A2668" i="3" s="1"/>
  <c r="A2669" i="3" s="1"/>
  <c r="A2670" i="3" s="1"/>
  <c r="A2671" i="3" s="1"/>
  <c r="A2672" i="3" s="1"/>
  <c r="A2673" i="3" s="1"/>
  <c r="A2674" i="3" s="1"/>
  <c r="A2675" i="3" s="1"/>
  <c r="A2676" i="3" s="1"/>
  <c r="A2677" i="3" s="1"/>
  <c r="A2678" i="3" s="1"/>
  <c r="A2679" i="3" s="1"/>
  <c r="A2680" i="3" s="1"/>
  <c r="A2681" i="3" s="1"/>
  <c r="A2682" i="3" s="1"/>
  <c r="A2683" i="3" s="1"/>
  <c r="A2684" i="3" s="1"/>
  <c r="A2685" i="3" s="1"/>
  <c r="A2686" i="3" s="1"/>
  <c r="A2687" i="3" s="1"/>
  <c r="A2688" i="3" s="1"/>
  <c r="A2689" i="3" s="1"/>
  <c r="A2690" i="3" s="1"/>
  <c r="A2691" i="3" s="1"/>
  <c r="A2692" i="3" s="1"/>
  <c r="A2693" i="3" s="1"/>
  <c r="A2694" i="3" s="1"/>
  <c r="A2695" i="3" s="1"/>
  <c r="A2696" i="3" s="1"/>
  <c r="A2697" i="3" s="1"/>
  <c r="A2698" i="3" s="1"/>
  <c r="A2699" i="3" s="1"/>
  <c r="A2700" i="3" s="1"/>
  <c r="A2701" i="3" s="1"/>
  <c r="A2702" i="3" s="1"/>
  <c r="A2703" i="3" s="1"/>
  <c r="A2704" i="3" s="1"/>
  <c r="A2705" i="3" s="1"/>
  <c r="A2706" i="3" s="1"/>
  <c r="A2707" i="3" s="1"/>
  <c r="A2708" i="3" s="1"/>
  <c r="A2709" i="3" s="1"/>
  <c r="A2710" i="3" s="1"/>
  <c r="A2711" i="3" s="1"/>
  <c r="A2712" i="3" s="1"/>
  <c r="A2713" i="3" s="1"/>
  <c r="A2714" i="3" s="1"/>
  <c r="A2715" i="3" s="1"/>
  <c r="A2716" i="3" s="1"/>
  <c r="A2717" i="3" s="1"/>
  <c r="A2718" i="3" s="1"/>
  <c r="A2719" i="3" s="1"/>
  <c r="A2720" i="3" s="1"/>
  <c r="A2721" i="3" s="1"/>
  <c r="A2722" i="3" s="1"/>
  <c r="A2723" i="3" s="1"/>
  <c r="A2724" i="3" s="1"/>
  <c r="A2725" i="3" s="1"/>
  <c r="A2726" i="3" s="1"/>
  <c r="A2727" i="3" s="1"/>
  <c r="A2728" i="3" s="1"/>
  <c r="A2729" i="3" s="1"/>
  <c r="A2730" i="3" s="1"/>
  <c r="A2731" i="3" s="1"/>
  <c r="A2732" i="3" s="1"/>
  <c r="A2733" i="3" s="1"/>
  <c r="A2734" i="3" s="1"/>
  <c r="A2735" i="3" s="1"/>
  <c r="A2736" i="3" s="1"/>
  <c r="A2737" i="3" s="1"/>
  <c r="A2738" i="3" s="1"/>
  <c r="A2739" i="3" s="1"/>
  <c r="A2740" i="3" s="1"/>
  <c r="A2741" i="3" s="1"/>
  <c r="A2742" i="3" s="1"/>
  <c r="A2743" i="3" s="1"/>
  <c r="A2744" i="3" s="1"/>
  <c r="A2745" i="3" s="1"/>
  <c r="A2746" i="3" s="1"/>
  <c r="A2747" i="3" s="1"/>
  <c r="A2748" i="3" s="1"/>
  <c r="A2749" i="3" s="1"/>
  <c r="A2750" i="3" s="1"/>
  <c r="A2751" i="3" s="1"/>
  <c r="A2752" i="3" s="1"/>
  <c r="A2753" i="3" s="1"/>
  <c r="A2754" i="3" s="1"/>
  <c r="A2755" i="3" s="1"/>
  <c r="A2756" i="3" s="1"/>
  <c r="A2757" i="3" s="1"/>
  <c r="A2758" i="3" s="1"/>
  <c r="A2759" i="3" s="1"/>
  <c r="A2760" i="3" s="1"/>
  <c r="A2761" i="3" s="1"/>
  <c r="A2762" i="3" s="1"/>
  <c r="A2763" i="3" s="1"/>
  <c r="A2764" i="3" s="1"/>
  <c r="A2765" i="3" s="1"/>
  <c r="A2766" i="3" s="1"/>
  <c r="A2767" i="3" s="1"/>
  <c r="A2768" i="3" s="1"/>
  <c r="A2769" i="3" s="1"/>
  <c r="A2770" i="3" s="1"/>
  <c r="A2771" i="3" s="1"/>
  <c r="A2772" i="3" s="1"/>
  <c r="A2773" i="3" s="1"/>
  <c r="A2774" i="3" s="1"/>
  <c r="A2775" i="3" s="1"/>
  <c r="A2776" i="3" s="1"/>
  <c r="A2777" i="3" s="1"/>
  <c r="A2778" i="3" s="1"/>
  <c r="A2779" i="3" s="1"/>
  <c r="A2780" i="3" s="1"/>
  <c r="A2781" i="3" s="1"/>
  <c r="A2782" i="3" s="1"/>
  <c r="A2783" i="3" s="1"/>
  <c r="A2784" i="3" s="1"/>
  <c r="A2785" i="3" s="1"/>
  <c r="A2786" i="3" s="1"/>
  <c r="A2787" i="3" s="1"/>
  <c r="A2788" i="3" s="1"/>
  <c r="A2789" i="3" s="1"/>
  <c r="A2790" i="3" s="1"/>
  <c r="A2791" i="3" s="1"/>
  <c r="A2792" i="3" s="1"/>
  <c r="A2793" i="3" s="1"/>
  <c r="A2794" i="3" s="1"/>
  <c r="A2795" i="3" s="1"/>
  <c r="A2796" i="3" s="1"/>
  <c r="A2797" i="3" s="1"/>
  <c r="A2798" i="3" s="1"/>
  <c r="A2799" i="3" s="1"/>
  <c r="A2800" i="3" s="1"/>
  <c r="A2801" i="3" s="1"/>
  <c r="A2802" i="3" s="1"/>
  <c r="A2803" i="3" s="1"/>
  <c r="A2804" i="3" s="1"/>
  <c r="A2805" i="3" s="1"/>
  <c r="A2806" i="3" s="1"/>
  <c r="A2807" i="3" s="1"/>
  <c r="A2808" i="3" s="1"/>
  <c r="A2809" i="3" s="1"/>
  <c r="A2810" i="3" s="1"/>
  <c r="A2811" i="3" s="1"/>
  <c r="A2812" i="3" s="1"/>
  <c r="A2813" i="3" s="1"/>
  <c r="A2814" i="3" s="1"/>
  <c r="A2815" i="3" s="1"/>
  <c r="A2816" i="3" s="1"/>
  <c r="A2817" i="3" s="1"/>
  <c r="A2818" i="3" s="1"/>
  <c r="A2819" i="3" s="1"/>
  <c r="A2820" i="3" s="1"/>
  <c r="A2821" i="3" s="1"/>
  <c r="A2822" i="3" s="1"/>
  <c r="A2823" i="3" s="1"/>
  <c r="A2824" i="3" s="1"/>
  <c r="A2825" i="3" s="1"/>
  <c r="A2826" i="3" s="1"/>
  <c r="A2827" i="3" s="1"/>
  <c r="A2828" i="3" s="1"/>
  <c r="A2829" i="3" s="1"/>
  <c r="A2830" i="3" s="1"/>
  <c r="A2831" i="3" s="1"/>
  <c r="A2832" i="3" s="1"/>
  <c r="A2833" i="3" s="1"/>
  <c r="A2834" i="3" s="1"/>
  <c r="A2835" i="3" s="1"/>
  <c r="A2836" i="3" s="1"/>
  <c r="A2837" i="3" s="1"/>
  <c r="A2838" i="3" s="1"/>
  <c r="A2839" i="3" s="1"/>
  <c r="A2840" i="3" s="1"/>
  <c r="A2841" i="3" s="1"/>
  <c r="A2842" i="3" s="1"/>
  <c r="A2843" i="3" s="1"/>
  <c r="A2844" i="3" s="1"/>
  <c r="A2845" i="3" s="1"/>
  <c r="A2846" i="3" s="1"/>
  <c r="A2847" i="3" s="1"/>
  <c r="A2848" i="3" s="1"/>
  <c r="A2849" i="3" s="1"/>
  <c r="A2850" i="3" s="1"/>
  <c r="A2851" i="3" s="1"/>
  <c r="A2852" i="3" s="1"/>
  <c r="A2853" i="3" s="1"/>
  <c r="A2854" i="3" s="1"/>
  <c r="A2855" i="3" s="1"/>
  <c r="A2856" i="3" s="1"/>
  <c r="A2857" i="3" s="1"/>
  <c r="A2858" i="3" s="1"/>
  <c r="A2859" i="3" s="1"/>
  <c r="A2860" i="3" s="1"/>
  <c r="A2861" i="3" s="1"/>
  <c r="A2862" i="3" s="1"/>
  <c r="A2863" i="3" s="1"/>
  <c r="A2864" i="3" s="1"/>
  <c r="A2865" i="3" s="1"/>
  <c r="A2866" i="3" s="1"/>
  <c r="A2867" i="3" s="1"/>
  <c r="A2868" i="3" s="1"/>
  <c r="A2869" i="3" s="1"/>
  <c r="A2870" i="3" s="1"/>
  <c r="A2871" i="3" s="1"/>
  <c r="A2872" i="3" s="1"/>
  <c r="A2873" i="3" s="1"/>
  <c r="A2874" i="3" s="1"/>
  <c r="A2875" i="3" s="1"/>
  <c r="A2876" i="3" s="1"/>
  <c r="A2877" i="3" s="1"/>
  <c r="A2878" i="3" s="1"/>
  <c r="A2879" i="3" s="1"/>
  <c r="A2880" i="3" s="1"/>
  <c r="A2881" i="3" s="1"/>
  <c r="A2882" i="3" s="1"/>
  <c r="A2883" i="3" s="1"/>
  <c r="A2884" i="3" s="1"/>
  <c r="A2885" i="3" s="1"/>
  <c r="A2886" i="3" s="1"/>
  <c r="A2887" i="3" s="1"/>
  <c r="A2888" i="3" s="1"/>
  <c r="A2889" i="3" s="1"/>
  <c r="A2890" i="3" s="1"/>
  <c r="A2891" i="3" s="1"/>
  <c r="A2892" i="3" s="1"/>
  <c r="A2893" i="3" s="1"/>
  <c r="A2894" i="3" s="1"/>
  <c r="A2895" i="3" s="1"/>
  <c r="A2896" i="3" s="1"/>
  <c r="A2897" i="3" s="1"/>
  <c r="A2898" i="3" s="1"/>
  <c r="A2899" i="3" s="1"/>
  <c r="A2900" i="3" s="1"/>
  <c r="A2901" i="3" s="1"/>
  <c r="A2902" i="3" s="1"/>
  <c r="A2903" i="3" s="1"/>
  <c r="A2904" i="3" s="1"/>
  <c r="A2905" i="3" s="1"/>
  <c r="A2906" i="3" s="1"/>
  <c r="A2907" i="3" s="1"/>
  <c r="A2908" i="3" s="1"/>
  <c r="A2909" i="3" s="1"/>
  <c r="A2910" i="3" s="1"/>
  <c r="A2911" i="3" s="1"/>
  <c r="A2912" i="3" s="1"/>
  <c r="A2913" i="3" s="1"/>
  <c r="A2914" i="3" s="1"/>
  <c r="A2915" i="3" s="1"/>
  <c r="A2916" i="3" s="1"/>
  <c r="A2917" i="3" s="1"/>
  <c r="A2918" i="3" s="1"/>
  <c r="A2919" i="3" s="1"/>
  <c r="A2920" i="3" s="1"/>
  <c r="A2921" i="3" s="1"/>
  <c r="A2922" i="3" s="1"/>
  <c r="A2923" i="3" s="1"/>
  <c r="A2924" i="3" s="1"/>
  <c r="A2925" i="3" s="1"/>
  <c r="A2926" i="3" s="1"/>
  <c r="A2927" i="3" s="1"/>
  <c r="A2928" i="3" s="1"/>
  <c r="A2929" i="3" s="1"/>
  <c r="A2930" i="3" s="1"/>
  <c r="A2931" i="3" s="1"/>
  <c r="A2932" i="3" s="1"/>
  <c r="A2933" i="3" s="1"/>
  <c r="A2934" i="3" s="1"/>
  <c r="A2935" i="3" s="1"/>
  <c r="A2936" i="3" s="1"/>
  <c r="A2937" i="3" s="1"/>
  <c r="A2938" i="3" s="1"/>
  <c r="A2939" i="3" s="1"/>
  <c r="A2940" i="3" s="1"/>
  <c r="A2941" i="3" s="1"/>
  <c r="A2942" i="3" s="1"/>
  <c r="A2943" i="3" s="1"/>
  <c r="A2944" i="3" s="1"/>
  <c r="A2945" i="3" s="1"/>
  <c r="A2946" i="3" s="1"/>
  <c r="A2947" i="3" s="1"/>
  <c r="A2948" i="3" s="1"/>
  <c r="A2949" i="3" s="1"/>
  <c r="A2950" i="3" s="1"/>
  <c r="A2951" i="3" s="1"/>
  <c r="A2952" i="3" s="1"/>
  <c r="A2953" i="3" s="1"/>
  <c r="A2954" i="3" s="1"/>
  <c r="A2955" i="3" s="1"/>
  <c r="A2956" i="3" s="1"/>
  <c r="A2957" i="3" s="1"/>
  <c r="A2958" i="3" s="1"/>
  <c r="A2959" i="3" s="1"/>
  <c r="A2960" i="3" s="1"/>
  <c r="A2961" i="3" s="1"/>
  <c r="A2962" i="3" s="1"/>
  <c r="A2963" i="3" s="1"/>
  <c r="A2964" i="3" s="1"/>
  <c r="A2965" i="3" s="1"/>
  <c r="A2966" i="3" s="1"/>
  <c r="A2967" i="3" s="1"/>
  <c r="A2968" i="3" s="1"/>
  <c r="A2969" i="3" s="1"/>
  <c r="A2970" i="3" s="1"/>
  <c r="A2971" i="3" s="1"/>
  <c r="A2972" i="3" s="1"/>
  <c r="A2973" i="3" s="1"/>
  <c r="A2974" i="3" s="1"/>
  <c r="A2975" i="3" s="1"/>
  <c r="A2976" i="3" s="1"/>
  <c r="A2977" i="3" s="1"/>
  <c r="A2978" i="3" s="1"/>
  <c r="A2979" i="3" s="1"/>
  <c r="A2980" i="3" s="1"/>
  <c r="A2981" i="3" s="1"/>
  <c r="A2982" i="3" s="1"/>
  <c r="A2983" i="3" s="1"/>
  <c r="A2984" i="3" s="1"/>
  <c r="A2985" i="3" s="1"/>
  <c r="A2986" i="3" s="1"/>
  <c r="A2987" i="3" s="1"/>
  <c r="A2988" i="3" s="1"/>
  <c r="A2989" i="3" s="1"/>
  <c r="A2990" i="3" s="1"/>
  <c r="A2991" i="3" s="1"/>
  <c r="A2992" i="3" s="1"/>
  <c r="A2993" i="3" s="1"/>
  <c r="A2994" i="3" s="1"/>
  <c r="A2995" i="3" s="1"/>
  <c r="A2996" i="3" s="1"/>
  <c r="A2997" i="3" s="1"/>
  <c r="A2998" i="3" s="1"/>
  <c r="A2999" i="3" s="1"/>
  <c r="A3000" i="3" s="1"/>
  <c r="A3001" i="3" s="1"/>
  <c r="A3002" i="3" s="1"/>
  <c r="A3003" i="3" s="1"/>
  <c r="A3004" i="3" s="1"/>
  <c r="A3005" i="3" s="1"/>
  <c r="A3006" i="3" s="1"/>
  <c r="A3007" i="3" s="1"/>
  <c r="A3008" i="3" s="1"/>
  <c r="A3009" i="3" s="1"/>
  <c r="A3010" i="3" s="1"/>
  <c r="A3011" i="3" s="1"/>
  <c r="A3012" i="3" s="1"/>
  <c r="A3013" i="3" s="1"/>
  <c r="A3014" i="3" s="1"/>
  <c r="A3015" i="3" s="1"/>
  <c r="A3016" i="3" s="1"/>
  <c r="A3017" i="3" s="1"/>
  <c r="A3018" i="3" s="1"/>
  <c r="A3019" i="3" s="1"/>
  <c r="A3020" i="3" s="1"/>
  <c r="A3021" i="3" s="1"/>
  <c r="A3022" i="3" s="1"/>
  <c r="A3023" i="3" s="1"/>
  <c r="A3024" i="3" s="1"/>
  <c r="A3025" i="3" s="1"/>
  <c r="A3026" i="3" s="1"/>
  <c r="A3027" i="3" s="1"/>
  <c r="A3028" i="3" s="1"/>
  <c r="A3029" i="3" s="1"/>
  <c r="A3030" i="3" s="1"/>
  <c r="A3031" i="3" s="1"/>
  <c r="A3032" i="3" s="1"/>
  <c r="A3033" i="3" s="1"/>
  <c r="A3034" i="3" s="1"/>
  <c r="A3035" i="3" s="1"/>
  <c r="A3036" i="3" s="1"/>
  <c r="A3037" i="3" s="1"/>
  <c r="A3038" i="3" s="1"/>
  <c r="A3039" i="3" s="1"/>
  <c r="A3040" i="3" s="1"/>
  <c r="A3041" i="3" s="1"/>
  <c r="A3042" i="3" s="1"/>
  <c r="A3043" i="3" s="1"/>
  <c r="A3044" i="3" s="1"/>
  <c r="A3045" i="3" s="1"/>
  <c r="A3046" i="3" s="1"/>
  <c r="A3047" i="3" s="1"/>
  <c r="A3048" i="3" s="1"/>
  <c r="A3049" i="3" s="1"/>
  <c r="A3050" i="3" s="1"/>
  <c r="A3051" i="3" s="1"/>
  <c r="A3052" i="3" s="1"/>
  <c r="A3053" i="3" s="1"/>
  <c r="A3054" i="3" s="1"/>
  <c r="A3055" i="3" s="1"/>
  <c r="A3056" i="3" s="1"/>
  <c r="A3057" i="3" s="1"/>
  <c r="A3058" i="3" s="1"/>
  <c r="A3059" i="3" s="1"/>
  <c r="A3060" i="3" s="1"/>
  <c r="A3061" i="3" s="1"/>
  <c r="A3062" i="3" s="1"/>
  <c r="A3063" i="3" s="1"/>
  <c r="A3064" i="3" s="1"/>
  <c r="A3065" i="3" s="1"/>
  <c r="A3066" i="3" s="1"/>
  <c r="A3067" i="3" s="1"/>
  <c r="A3068" i="3" s="1"/>
  <c r="A3069" i="3" s="1"/>
  <c r="A3070" i="3" s="1"/>
  <c r="A3071" i="3" s="1"/>
  <c r="A3072" i="3" s="1"/>
  <c r="A3073" i="3" s="1"/>
  <c r="A3074" i="3" s="1"/>
  <c r="A3075" i="3" s="1"/>
  <c r="A3076" i="3" s="1"/>
  <c r="A3077" i="3" s="1"/>
  <c r="A3078" i="3" s="1"/>
  <c r="A3079" i="3" s="1"/>
  <c r="A3080" i="3" s="1"/>
  <c r="A3081" i="3" s="1"/>
  <c r="A3082" i="3" s="1"/>
  <c r="A3083" i="3" s="1"/>
  <c r="A3084" i="3" s="1"/>
  <c r="A3085" i="3" s="1"/>
  <c r="A3086" i="3" s="1"/>
  <c r="A3087" i="3" s="1"/>
  <c r="A3088" i="3" s="1"/>
  <c r="A3089" i="3" s="1"/>
  <c r="A3090" i="3" s="1"/>
  <c r="A3091" i="3" s="1"/>
  <c r="A3092" i="3" s="1"/>
  <c r="A3093" i="3" s="1"/>
  <c r="A3094" i="3" s="1"/>
  <c r="A3095" i="3" s="1"/>
  <c r="A3096" i="3" s="1"/>
  <c r="A3097" i="3" s="1"/>
  <c r="A3098" i="3" s="1"/>
  <c r="A3099" i="3" s="1"/>
  <c r="A3100" i="3" s="1"/>
  <c r="A3101" i="3" s="1"/>
  <c r="A3102" i="3" s="1"/>
  <c r="A3103" i="3" s="1"/>
  <c r="A3104" i="3" s="1"/>
  <c r="A3105" i="3" s="1"/>
  <c r="A3106" i="3" s="1"/>
  <c r="A3107" i="3" s="1"/>
  <c r="A3108" i="3" s="1"/>
  <c r="A3109" i="3" s="1"/>
  <c r="A3110" i="3" s="1"/>
  <c r="A3111" i="3" s="1"/>
  <c r="A3112" i="3" s="1"/>
  <c r="A3113" i="3" s="1"/>
  <c r="A3114" i="3" s="1"/>
  <c r="A3115" i="3" s="1"/>
  <c r="A3116" i="3" s="1"/>
  <c r="A3117" i="3" s="1"/>
  <c r="A3118" i="3" s="1"/>
  <c r="A3119" i="3" s="1"/>
  <c r="A3120" i="3" s="1"/>
  <c r="A3121" i="3" s="1"/>
  <c r="A3122" i="3" s="1"/>
  <c r="A3123" i="3" s="1"/>
  <c r="A3124" i="3" s="1"/>
  <c r="A3125" i="3" s="1"/>
  <c r="A3126" i="3" s="1"/>
  <c r="A3127" i="3" s="1"/>
  <c r="A3128" i="3" s="1"/>
  <c r="A3129" i="3" s="1"/>
  <c r="A3130" i="3" s="1"/>
  <c r="A3131" i="3" s="1"/>
  <c r="A3132" i="3" s="1"/>
  <c r="A3133" i="3" s="1"/>
  <c r="A3134" i="3" s="1"/>
  <c r="A3135" i="3" s="1"/>
  <c r="A3136" i="3" s="1"/>
  <c r="A3137" i="3" s="1"/>
  <c r="A3138" i="3" s="1"/>
  <c r="A3139" i="3" s="1"/>
  <c r="A3140" i="3" s="1"/>
  <c r="A3141" i="3" s="1"/>
  <c r="A3142" i="3" s="1"/>
  <c r="A3143" i="3" s="1"/>
  <c r="A3144" i="3" s="1"/>
  <c r="A3145" i="3" s="1"/>
  <c r="A3146" i="3" s="1"/>
  <c r="A3147" i="3" s="1"/>
  <c r="A3148" i="3" s="1"/>
  <c r="A3149" i="3" s="1"/>
  <c r="A3150" i="3" s="1"/>
  <c r="A3151" i="3" s="1"/>
  <c r="A3152" i="3" s="1"/>
  <c r="A3153" i="3" s="1"/>
  <c r="A3154" i="3" s="1"/>
  <c r="A3155" i="3" s="1"/>
  <c r="A3156" i="3" s="1"/>
  <c r="A3157" i="3" s="1"/>
  <c r="A3158" i="3" s="1"/>
  <c r="A3159" i="3" s="1"/>
  <c r="A3160" i="3" s="1"/>
  <c r="A3161" i="3" s="1"/>
  <c r="A3162" i="3" s="1"/>
  <c r="A3163" i="3" s="1"/>
  <c r="A3164" i="3" s="1"/>
  <c r="A3165" i="3" s="1"/>
  <c r="A3166" i="3" s="1"/>
  <c r="A3167" i="3" s="1"/>
  <c r="A3168" i="3" s="1"/>
  <c r="A3169" i="3" s="1"/>
  <c r="A3170" i="3" s="1"/>
  <c r="A3171" i="3" s="1"/>
  <c r="A3172" i="3" s="1"/>
  <c r="A3173" i="3" s="1"/>
  <c r="A3174" i="3" s="1"/>
  <c r="A3175" i="3" s="1"/>
  <c r="A3176" i="3" s="1"/>
  <c r="A3177" i="3" s="1"/>
  <c r="A3178" i="3" s="1"/>
  <c r="A3179" i="3" s="1"/>
  <c r="A3180" i="3" s="1"/>
  <c r="A3181" i="3" s="1"/>
  <c r="A3182" i="3" s="1"/>
  <c r="A3183" i="3" s="1"/>
  <c r="A3184" i="3" s="1"/>
  <c r="A3185" i="3" s="1"/>
  <c r="A3186" i="3" s="1"/>
  <c r="A3187" i="3" s="1"/>
  <c r="A3188" i="3" s="1"/>
  <c r="A3189" i="3" s="1"/>
  <c r="A3190" i="3" s="1"/>
  <c r="A3191" i="3" s="1"/>
  <c r="A3192" i="3" s="1"/>
  <c r="A3193" i="3" s="1"/>
  <c r="A3194" i="3" s="1"/>
  <c r="A3195" i="3" s="1"/>
  <c r="A3196" i="3" s="1"/>
  <c r="A3197" i="3" s="1"/>
  <c r="A3198" i="3" s="1"/>
  <c r="A3199" i="3" s="1"/>
  <c r="A3200" i="3" s="1"/>
  <c r="A3201" i="3" s="1"/>
  <c r="A3202" i="3" s="1"/>
  <c r="A3203" i="3" s="1"/>
  <c r="A3204" i="3" s="1"/>
  <c r="A3205" i="3" s="1"/>
  <c r="A3206" i="3" s="1"/>
  <c r="A3207" i="3" s="1"/>
  <c r="A3208" i="3" s="1"/>
  <c r="A3209" i="3" s="1"/>
  <c r="A3210" i="3" s="1"/>
  <c r="A3211" i="3" s="1"/>
  <c r="A3212" i="3" s="1"/>
  <c r="A3213" i="3" s="1"/>
  <c r="A3214" i="3" s="1"/>
  <c r="A3215" i="3" s="1"/>
  <c r="A3216" i="3" s="1"/>
  <c r="A3217" i="3" s="1"/>
  <c r="A3218" i="3" s="1"/>
  <c r="A3219" i="3" s="1"/>
  <c r="A3220" i="3" s="1"/>
  <c r="A3221" i="3" s="1"/>
  <c r="A3222" i="3" s="1"/>
  <c r="A3223" i="3" s="1"/>
  <c r="A3224" i="3" s="1"/>
  <c r="A3225" i="3" s="1"/>
  <c r="A3226" i="3" s="1"/>
  <c r="A3227" i="3" s="1"/>
  <c r="A3228" i="3" s="1"/>
  <c r="A3229" i="3" s="1"/>
  <c r="A3230" i="3" s="1"/>
  <c r="A3231" i="3" s="1"/>
  <c r="A3232" i="3" s="1"/>
  <c r="A3233" i="3" s="1"/>
  <c r="A3234" i="3" s="1"/>
  <c r="A3235" i="3" s="1"/>
  <c r="A3236" i="3" s="1"/>
  <c r="A3237" i="3" s="1"/>
  <c r="A3238" i="3" s="1"/>
  <c r="A3239" i="3" s="1"/>
  <c r="A3240" i="3" s="1"/>
  <c r="A3241" i="3" s="1"/>
  <c r="A3242" i="3" s="1"/>
  <c r="A3243" i="3" s="1"/>
  <c r="A3244" i="3" s="1"/>
  <c r="A3245" i="3" s="1"/>
  <c r="A3246" i="3" s="1"/>
  <c r="A3247" i="3" s="1"/>
  <c r="A3248" i="3" s="1"/>
  <c r="A3249" i="3" s="1"/>
  <c r="A3250" i="3" s="1"/>
  <c r="A3251" i="3" s="1"/>
  <c r="A3252" i="3" s="1"/>
  <c r="A3253" i="3" s="1"/>
  <c r="A3254" i="3" s="1"/>
  <c r="A3255" i="3" s="1"/>
  <c r="A3256" i="3" s="1"/>
  <c r="A3257" i="3" s="1"/>
  <c r="A3258" i="3" s="1"/>
  <c r="A3259" i="3" s="1"/>
  <c r="A3260" i="3" s="1"/>
  <c r="A3261" i="3" s="1"/>
  <c r="A3262" i="3" s="1"/>
  <c r="A3263" i="3" s="1"/>
  <c r="A3264" i="3" s="1"/>
  <c r="A3265" i="3" s="1"/>
  <c r="A3266" i="3" s="1"/>
  <c r="A3267" i="3" s="1"/>
  <c r="A3268" i="3" s="1"/>
  <c r="A3269" i="3" s="1"/>
  <c r="A3270" i="3" s="1"/>
  <c r="A3271" i="3" s="1"/>
  <c r="A3272" i="3" s="1"/>
  <c r="A3273" i="3" s="1"/>
  <c r="A3274" i="3" s="1"/>
  <c r="A3275" i="3" s="1"/>
  <c r="A3276" i="3" s="1"/>
  <c r="A3277" i="3" s="1"/>
  <c r="A3278" i="3" s="1"/>
  <c r="A3279" i="3" s="1"/>
  <c r="A3280" i="3" s="1"/>
  <c r="A3281" i="3" s="1"/>
  <c r="A3282" i="3" s="1"/>
  <c r="A3283" i="3" s="1"/>
  <c r="A3284" i="3" s="1"/>
  <c r="A3285" i="3" s="1"/>
  <c r="A3286" i="3" s="1"/>
  <c r="A3287" i="3" s="1"/>
  <c r="A3288" i="3" s="1"/>
  <c r="A3289" i="3" s="1"/>
  <c r="A3290" i="3" s="1"/>
  <c r="A3291" i="3" s="1"/>
  <c r="A3292" i="3" s="1"/>
  <c r="A3293" i="3" s="1"/>
  <c r="A3294" i="3" s="1"/>
  <c r="A3295" i="3" s="1"/>
  <c r="A3296" i="3" s="1"/>
  <c r="A3297" i="3" s="1"/>
  <c r="A3298" i="3" s="1"/>
  <c r="A3299" i="3" s="1"/>
  <c r="A3300" i="3" s="1"/>
  <c r="A3301" i="3" s="1"/>
  <c r="A3302" i="3" s="1"/>
  <c r="A3303" i="3" s="1"/>
  <c r="A3304" i="3" s="1"/>
  <c r="A3305" i="3" s="1"/>
  <c r="A3306" i="3" s="1"/>
  <c r="A3307" i="3" s="1"/>
  <c r="A3308" i="3" s="1"/>
  <c r="A3309" i="3" s="1"/>
  <c r="A3310" i="3" s="1"/>
  <c r="A3311" i="3" s="1"/>
  <c r="A3312" i="3" s="1"/>
  <c r="A3313" i="3" s="1"/>
  <c r="A3314" i="3" s="1"/>
  <c r="A3315" i="3" s="1"/>
  <c r="A3316" i="3" s="1"/>
  <c r="A3317" i="3" s="1"/>
  <c r="A3318" i="3" s="1"/>
  <c r="A3319" i="3" s="1"/>
  <c r="A3320" i="3" s="1"/>
  <c r="A3321" i="3" s="1"/>
  <c r="A3322" i="3" s="1"/>
  <c r="A3323" i="3" s="1"/>
  <c r="A3324" i="3" s="1"/>
  <c r="A3325" i="3" s="1"/>
  <c r="A3326" i="3" s="1"/>
  <c r="A3327" i="3" s="1"/>
  <c r="A3328" i="3" s="1"/>
  <c r="A3329" i="3" s="1"/>
  <c r="A3330" i="3" s="1"/>
  <c r="A3331" i="3" s="1"/>
  <c r="A3332" i="3" s="1"/>
  <c r="A3333" i="3" s="1"/>
  <c r="A3334" i="3" s="1"/>
  <c r="A3335" i="3" s="1"/>
  <c r="A3336" i="3" s="1"/>
  <c r="A3337" i="3" s="1"/>
  <c r="A3338" i="3" s="1"/>
  <c r="A3339" i="3" s="1"/>
  <c r="A3340" i="3" s="1"/>
  <c r="A3341" i="3" s="1"/>
  <c r="A3342" i="3" s="1"/>
  <c r="A3343" i="3" s="1"/>
  <c r="A3344" i="3" s="1"/>
  <c r="A3345" i="3" s="1"/>
  <c r="A3346" i="3" s="1"/>
  <c r="A3347" i="3" s="1"/>
  <c r="A3348" i="3" s="1"/>
  <c r="A3349" i="3" s="1"/>
  <c r="A3350" i="3" s="1"/>
  <c r="A3351" i="3" s="1"/>
  <c r="A3352" i="3" s="1"/>
  <c r="A3353" i="3" s="1"/>
  <c r="A3354" i="3" s="1"/>
  <c r="A3355" i="3" s="1"/>
  <c r="A3356" i="3" s="1"/>
  <c r="A3357" i="3" s="1"/>
  <c r="A3358" i="3" s="1"/>
  <c r="A3359" i="3" s="1"/>
  <c r="A3360" i="3" s="1"/>
  <c r="A3361" i="3" s="1"/>
  <c r="A3362" i="3" s="1"/>
  <c r="A3363" i="3" s="1"/>
  <c r="A3364" i="3" s="1"/>
  <c r="A3365" i="3" s="1"/>
  <c r="A3366" i="3" s="1"/>
  <c r="A3367" i="3" s="1"/>
  <c r="A3368" i="3" s="1"/>
  <c r="A3369" i="3" s="1"/>
  <c r="A3370" i="3" s="1"/>
  <c r="A3371" i="3" s="1"/>
  <c r="A3372" i="3" s="1"/>
  <c r="A3373" i="3" s="1"/>
  <c r="A3374" i="3" s="1"/>
  <c r="A3375" i="3" s="1"/>
  <c r="A3376" i="3" s="1"/>
  <c r="A3377" i="3" s="1"/>
  <c r="A3378" i="3" s="1"/>
  <c r="A3379" i="3" s="1"/>
  <c r="A3380" i="3" s="1"/>
  <c r="A3381" i="3" s="1"/>
  <c r="A3382" i="3" s="1"/>
  <c r="A3383" i="3" s="1"/>
  <c r="A3384" i="3" s="1"/>
  <c r="A3385" i="3" s="1"/>
  <c r="A3386" i="3" s="1"/>
  <c r="A3387" i="3" s="1"/>
  <c r="A3388" i="3" s="1"/>
  <c r="A3389" i="3" s="1"/>
  <c r="A3390" i="3" s="1"/>
  <c r="A3391" i="3" s="1"/>
  <c r="A3392" i="3" s="1"/>
  <c r="A3393" i="3" s="1"/>
  <c r="A3394" i="3" s="1"/>
  <c r="A3395" i="3" s="1"/>
  <c r="A3396" i="3" s="1"/>
  <c r="A3397" i="3" s="1"/>
  <c r="A3398" i="3" s="1"/>
  <c r="A3399" i="3" s="1"/>
  <c r="A3400" i="3" s="1"/>
  <c r="A3401" i="3" s="1"/>
  <c r="A3402" i="3" s="1"/>
  <c r="A3403" i="3" s="1"/>
  <c r="A3404" i="3" s="1"/>
  <c r="A3405" i="3" s="1"/>
  <c r="A3406" i="3" s="1"/>
  <c r="A3407" i="3" s="1"/>
  <c r="A3408" i="3" s="1"/>
  <c r="A3409" i="3" s="1"/>
  <c r="A3410" i="3" s="1"/>
  <c r="A3411" i="3" s="1"/>
  <c r="A3412" i="3" s="1"/>
  <c r="A3413" i="3" s="1"/>
  <c r="A3414" i="3" s="1"/>
  <c r="A3415" i="3" s="1"/>
  <c r="A3416" i="3" s="1"/>
  <c r="A3417" i="3" s="1"/>
  <c r="A3418" i="3" s="1"/>
  <c r="A3419" i="3" s="1"/>
  <c r="A3420" i="3" s="1"/>
  <c r="A3421" i="3" s="1"/>
  <c r="A3422" i="3" s="1"/>
  <c r="A3423" i="3" s="1"/>
  <c r="A3424" i="3" s="1"/>
  <c r="A3425" i="3" s="1"/>
  <c r="A3426" i="3" s="1"/>
  <c r="A3427" i="3" s="1"/>
  <c r="A3428" i="3" s="1"/>
  <c r="A3429" i="3" s="1"/>
  <c r="A3430" i="3" s="1"/>
  <c r="A3431" i="3" s="1"/>
  <c r="A3432" i="3" s="1"/>
  <c r="A3433" i="3" s="1"/>
  <c r="A3434" i="3" s="1"/>
  <c r="A3435" i="3" s="1"/>
  <c r="A3436" i="3" s="1"/>
  <c r="A3437" i="3" s="1"/>
  <c r="A3438" i="3" s="1"/>
  <c r="A3439" i="3" s="1"/>
  <c r="A3440" i="3" s="1"/>
  <c r="A3441" i="3" s="1"/>
  <c r="A3442" i="3" s="1"/>
  <c r="A3443" i="3" s="1"/>
  <c r="A3444" i="3" s="1"/>
  <c r="A3445" i="3" s="1"/>
  <c r="A3446" i="3" s="1"/>
  <c r="A3447" i="3" s="1"/>
  <c r="A3448" i="3" s="1"/>
  <c r="A3449" i="3" s="1"/>
  <c r="A3450" i="3" s="1"/>
  <c r="A3451" i="3" s="1"/>
  <c r="A3452" i="3" s="1"/>
  <c r="A3453" i="3" s="1"/>
  <c r="A3454" i="3" s="1"/>
  <c r="A3455" i="3" s="1"/>
  <c r="A3456" i="3" s="1"/>
  <c r="A3457" i="3" s="1"/>
  <c r="A3458" i="3" s="1"/>
  <c r="A3459" i="3" s="1"/>
  <c r="A3460" i="3" s="1"/>
  <c r="A3461" i="3" s="1"/>
  <c r="A3462" i="3" s="1"/>
  <c r="A3463" i="3" s="1"/>
  <c r="A3464" i="3" s="1"/>
  <c r="A3465" i="3" s="1"/>
  <c r="A3466" i="3" s="1"/>
  <c r="A3467" i="3" s="1"/>
  <c r="A3468" i="3" s="1"/>
  <c r="A3469" i="3" s="1"/>
  <c r="A3470" i="3" s="1"/>
  <c r="A3471" i="3" s="1"/>
  <c r="A3472" i="3" s="1"/>
  <c r="A3473" i="3" s="1"/>
  <c r="A3474" i="3" s="1"/>
  <c r="A3475" i="3" s="1"/>
  <c r="A3476" i="3" s="1"/>
  <c r="A3477" i="3" s="1"/>
  <c r="A3478" i="3" s="1"/>
  <c r="A3479" i="3" s="1"/>
  <c r="A3480" i="3" s="1"/>
  <c r="A3481" i="3" s="1"/>
  <c r="A3482" i="3" s="1"/>
  <c r="A3483" i="3" s="1"/>
  <c r="A3484" i="3" s="1"/>
  <c r="A3485" i="3" s="1"/>
  <c r="A3486" i="3" s="1"/>
  <c r="A3487" i="3" s="1"/>
  <c r="A3488" i="3" s="1"/>
  <c r="A3489" i="3" s="1"/>
  <c r="A3490" i="3" s="1"/>
  <c r="A3491" i="3" s="1"/>
  <c r="A3492" i="3" s="1"/>
  <c r="A3493" i="3" s="1"/>
  <c r="A3494" i="3" s="1"/>
  <c r="A3495" i="3" s="1"/>
  <c r="A3496" i="3" s="1"/>
  <c r="A3497" i="3" s="1"/>
  <c r="A3498" i="3" s="1"/>
  <c r="A3499" i="3" s="1"/>
  <c r="A3500" i="3" s="1"/>
  <c r="A3501" i="3" s="1"/>
  <c r="A3502" i="3" s="1"/>
  <c r="A3503" i="3" s="1"/>
  <c r="A3504" i="3" s="1"/>
  <c r="A3505" i="3" s="1"/>
  <c r="A3506" i="3" s="1"/>
  <c r="A3507" i="3" s="1"/>
  <c r="A3508" i="3" s="1"/>
  <c r="A3509" i="3" s="1"/>
  <c r="A3510" i="3" s="1"/>
  <c r="A3511" i="3" s="1"/>
  <c r="A3512" i="3" s="1"/>
  <c r="A3513" i="3" s="1"/>
  <c r="A3514" i="3" s="1"/>
  <c r="A3515" i="3" s="1"/>
  <c r="A3516" i="3" s="1"/>
  <c r="A3517" i="3" s="1"/>
  <c r="A3518" i="3" s="1"/>
  <c r="A3519" i="3" s="1"/>
  <c r="A3520" i="3" s="1"/>
  <c r="A3521" i="3" s="1"/>
  <c r="A3522" i="3" s="1"/>
  <c r="A3523" i="3" s="1"/>
  <c r="A3524" i="3" s="1"/>
  <c r="A3525" i="3" s="1"/>
  <c r="A3526" i="3" s="1"/>
  <c r="A3527" i="3" s="1"/>
  <c r="A3528" i="3" s="1"/>
  <c r="A3529" i="3" s="1"/>
  <c r="A3530" i="3" s="1"/>
  <c r="A3531" i="3" s="1"/>
  <c r="A3532" i="3" s="1"/>
  <c r="A3533" i="3" s="1"/>
  <c r="A3534" i="3" s="1"/>
  <c r="A3535" i="3" s="1"/>
  <c r="A3536" i="3" s="1"/>
  <c r="A3537" i="3" s="1"/>
  <c r="A3538" i="3" s="1"/>
  <c r="A3539" i="3" s="1"/>
  <c r="A3540" i="3" s="1"/>
  <c r="A3541" i="3" s="1"/>
  <c r="A3542" i="3" s="1"/>
  <c r="A3543" i="3" s="1"/>
  <c r="A3544" i="3" s="1"/>
  <c r="A3545" i="3" s="1"/>
  <c r="A3546" i="3" s="1"/>
  <c r="A3547" i="3" s="1"/>
  <c r="A3548" i="3" s="1"/>
  <c r="A3549" i="3" s="1"/>
  <c r="A3550" i="3" s="1"/>
  <c r="A3551" i="3" s="1"/>
  <c r="A3552" i="3" s="1"/>
  <c r="A3553" i="3" s="1"/>
  <c r="A3554" i="3" s="1"/>
  <c r="A3555" i="3" s="1"/>
  <c r="A3556" i="3" s="1"/>
  <c r="A3557" i="3" s="1"/>
  <c r="A3558" i="3" s="1"/>
  <c r="A3559" i="3" s="1"/>
  <c r="A3560" i="3" s="1"/>
  <c r="A3561" i="3" s="1"/>
  <c r="A3562" i="3" s="1"/>
  <c r="A3563" i="3" s="1"/>
  <c r="A3564" i="3" s="1"/>
  <c r="A3565" i="3" s="1"/>
  <c r="A3566" i="3" s="1"/>
  <c r="A3567" i="3" s="1"/>
  <c r="A3568" i="3" s="1"/>
  <c r="A3569" i="3" s="1"/>
  <c r="A3570" i="3" s="1"/>
  <c r="A3571" i="3" s="1"/>
  <c r="A3572" i="3" s="1"/>
  <c r="A3573" i="3" s="1"/>
  <c r="A3574" i="3" s="1"/>
  <c r="A3575" i="3" s="1"/>
  <c r="A3576" i="3" s="1"/>
  <c r="A3577" i="3" s="1"/>
  <c r="A3578" i="3" s="1"/>
  <c r="A3579" i="3" s="1"/>
  <c r="A3580" i="3" s="1"/>
  <c r="A3581" i="3" s="1"/>
  <c r="A3582" i="3" s="1"/>
  <c r="A3583" i="3" s="1"/>
  <c r="A3584" i="3" s="1"/>
  <c r="A3585" i="3" s="1"/>
  <c r="A3586" i="3" s="1"/>
  <c r="A3587" i="3" s="1"/>
  <c r="A3588" i="3" s="1"/>
  <c r="A3589" i="3" s="1"/>
  <c r="A3590" i="3" s="1"/>
  <c r="A3591" i="3" s="1"/>
  <c r="A3592" i="3" s="1"/>
  <c r="A3593" i="3" s="1"/>
  <c r="A3594" i="3" s="1"/>
  <c r="A3595" i="3" s="1"/>
  <c r="A3596" i="3" s="1"/>
  <c r="A3597" i="3" s="1"/>
  <c r="A3598" i="3" s="1"/>
  <c r="A3599" i="3" s="1"/>
  <c r="A3600" i="3" s="1"/>
  <c r="A3601" i="3" s="1"/>
  <c r="A3602" i="3" s="1"/>
  <c r="A3603" i="3" s="1"/>
  <c r="A3604" i="3" s="1"/>
  <c r="A3605" i="3" s="1"/>
  <c r="A3606" i="3" s="1"/>
  <c r="A3607" i="3" s="1"/>
  <c r="A3608" i="3" s="1"/>
  <c r="A3609" i="3" s="1"/>
  <c r="A3610" i="3" s="1"/>
  <c r="A3611" i="3" s="1"/>
  <c r="A3612" i="3" s="1"/>
  <c r="A3613" i="3" s="1"/>
  <c r="A3614" i="3" s="1"/>
  <c r="A3615" i="3" s="1"/>
  <c r="A3616" i="3" s="1"/>
  <c r="A3617" i="3" s="1"/>
  <c r="A3618" i="3" s="1"/>
  <c r="A3619" i="3" s="1"/>
  <c r="A3620" i="3" s="1"/>
  <c r="A3621" i="3" s="1"/>
  <c r="A3622" i="3" s="1"/>
  <c r="A3623" i="3" s="1"/>
  <c r="A3624" i="3" s="1"/>
  <c r="A3625" i="3" s="1"/>
  <c r="A3626" i="3" s="1"/>
  <c r="A3627" i="3" s="1"/>
  <c r="A3628" i="3" s="1"/>
  <c r="A3629" i="3" s="1"/>
  <c r="A3630" i="3" s="1"/>
  <c r="A3631" i="3" s="1"/>
  <c r="A3632" i="3" s="1"/>
  <c r="A3633" i="3" s="1"/>
  <c r="A3634" i="3" s="1"/>
  <c r="A3635" i="3" s="1"/>
  <c r="A3636" i="3" s="1"/>
  <c r="A3637" i="3" s="1"/>
  <c r="A3638" i="3" s="1"/>
  <c r="A3639" i="3" s="1"/>
  <c r="A3640" i="3" s="1"/>
  <c r="A3641" i="3" s="1"/>
  <c r="A3642" i="3" s="1"/>
  <c r="B3" i="3"/>
  <c r="P126" i="2"/>
  <c r="AO7" i="2"/>
  <c r="AO8" i="2" s="1"/>
  <c r="AO9" i="2" s="1"/>
  <c r="AO10" i="2" s="1"/>
  <c r="AO11" i="2" s="1"/>
  <c r="AO12" i="2" s="1"/>
  <c r="AO13" i="2" s="1"/>
  <c r="AO14" i="2" s="1"/>
  <c r="AO15" i="2" s="1"/>
  <c r="AO16" i="2" s="1"/>
  <c r="AO17" i="2" s="1"/>
  <c r="AO18" i="2" s="1"/>
  <c r="AO19" i="2" s="1"/>
  <c r="AO20" i="2" s="1"/>
  <c r="AO21" i="2" s="1"/>
  <c r="AO22" i="2" s="1"/>
  <c r="AO23" i="2" s="1"/>
  <c r="AO24" i="2" s="1"/>
  <c r="AO25" i="2" s="1"/>
  <c r="AO26" i="2" s="1"/>
  <c r="AO27" i="2" s="1"/>
  <c r="AO28" i="2" s="1"/>
  <c r="AO29" i="2" s="1"/>
  <c r="AO30" i="2" s="1"/>
  <c r="AO31" i="2" s="1"/>
  <c r="AO32" i="2" s="1"/>
  <c r="AO33" i="2" s="1"/>
  <c r="AO34" i="2" s="1"/>
  <c r="AO35" i="2" s="1"/>
  <c r="AO36" i="2" s="1"/>
  <c r="AO37" i="2" s="1"/>
  <c r="AO38" i="2" s="1"/>
  <c r="AO39" i="2" s="1"/>
  <c r="AO40" i="2" s="1"/>
  <c r="AO41" i="2" s="1"/>
  <c r="AO42" i="2" s="1"/>
  <c r="AO43" i="2" s="1"/>
  <c r="AO44" i="2" s="1"/>
  <c r="AO45" i="2" s="1"/>
  <c r="AO46" i="2" s="1"/>
  <c r="AO47" i="2" s="1"/>
  <c r="AO48" i="2" s="1"/>
  <c r="AO49" i="2" s="1"/>
  <c r="AO50" i="2" s="1"/>
  <c r="AO51" i="2" s="1"/>
  <c r="AO52" i="2" s="1"/>
  <c r="AO53" i="2" s="1"/>
  <c r="AO54" i="2" s="1"/>
  <c r="AO55" i="2" s="1"/>
  <c r="AO56" i="2" s="1"/>
  <c r="AO57" i="2" s="1"/>
  <c r="AO58" i="2" s="1"/>
  <c r="AO59" i="2" s="1"/>
  <c r="AO60" i="2" s="1"/>
  <c r="AO61" i="2" s="1"/>
  <c r="AO62" i="2" s="1"/>
  <c r="AO63" i="2" s="1"/>
  <c r="AO64" i="2" s="1"/>
  <c r="AO65" i="2" s="1"/>
  <c r="AO66" i="2" s="1"/>
  <c r="AO67" i="2" s="1"/>
  <c r="AO68" i="2" s="1"/>
  <c r="AO69" i="2" s="1"/>
  <c r="AO70" i="2" s="1"/>
  <c r="AO71" i="2" s="1"/>
  <c r="AO72" i="2" s="1"/>
  <c r="AO73" i="2" s="1"/>
  <c r="AO74" i="2" s="1"/>
  <c r="AO75" i="2" s="1"/>
  <c r="AO76" i="2" s="1"/>
  <c r="AO77" i="2" s="1"/>
  <c r="AO78" i="2" s="1"/>
  <c r="AO79" i="2" s="1"/>
  <c r="AO80" i="2" s="1"/>
  <c r="AO81" i="2" s="1"/>
  <c r="AO82" i="2" s="1"/>
  <c r="AO83" i="2" s="1"/>
  <c r="AO84" i="2" s="1"/>
  <c r="AO85" i="2" s="1"/>
  <c r="AO86" i="2" s="1"/>
  <c r="AO87" i="2" s="1"/>
  <c r="AO88" i="2" s="1"/>
  <c r="AO89" i="2" s="1"/>
  <c r="AO90" i="2" s="1"/>
  <c r="AO91" i="2" s="1"/>
  <c r="AO92" i="2" s="1"/>
  <c r="AO93" i="2" s="1"/>
  <c r="AO94" i="2" s="1"/>
  <c r="AO95" i="2" s="1"/>
  <c r="AO96" i="2" s="1"/>
  <c r="AO97" i="2" s="1"/>
  <c r="AO98" i="2" s="1"/>
  <c r="AO99" i="2" s="1"/>
  <c r="AO100" i="2" s="1"/>
  <c r="AO101" i="2" s="1"/>
  <c r="AO102" i="2" s="1"/>
  <c r="AO103" i="2" s="1"/>
  <c r="AO104" i="2" s="1"/>
  <c r="AO105" i="2" s="1"/>
  <c r="AO106" i="2" s="1"/>
  <c r="AO107" i="2" s="1"/>
  <c r="AO108" i="2" s="1"/>
  <c r="AO109" i="2" s="1"/>
  <c r="AO110" i="2" s="1"/>
  <c r="AO111" i="2" s="1"/>
  <c r="AO112" i="2" s="1"/>
  <c r="AO113" i="2" s="1"/>
  <c r="AO114" i="2" s="1"/>
  <c r="AO115" i="2" s="1"/>
  <c r="AO116" i="2" s="1"/>
  <c r="AO117" i="2" s="1"/>
  <c r="AO118" i="2" s="1"/>
  <c r="AO119" i="2" s="1"/>
  <c r="AO120" i="2" s="1"/>
  <c r="AO121" i="2" s="1"/>
  <c r="AO122" i="2" s="1"/>
  <c r="AO123" i="2" s="1"/>
  <c r="AO124" i="2" s="1"/>
  <c r="AO125" i="2" s="1"/>
  <c r="AH126" i="2"/>
  <c r="E7" i="2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B84" i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C16" i="1" l="1"/>
  <c r="E55" i="2"/>
  <c r="J54" i="2"/>
  <c r="M54" i="2" s="1"/>
  <c r="N4" i="2"/>
  <c r="K1" i="2" s="1"/>
  <c r="J6" i="2"/>
  <c r="M36" i="1"/>
  <c r="H40" i="4" s="1"/>
  <c r="B5" i="2"/>
  <c r="A6" i="2" s="1"/>
  <c r="L11" i="1"/>
  <c r="AX5" i="2"/>
  <c r="BB5" i="2" s="1"/>
  <c r="AP5" i="2"/>
  <c r="K54" i="2" l="1"/>
  <c r="B6" i="2"/>
  <c r="A7" i="2" s="1"/>
  <c r="B7" i="2" s="1"/>
  <c r="J55" i="2"/>
  <c r="M55" i="2" s="1"/>
  <c r="E56" i="2"/>
  <c r="M4" i="2"/>
  <c r="J1" i="2" s="1"/>
  <c r="E1" i="2"/>
  <c r="Q7" i="2"/>
  <c r="R7" i="2" s="1"/>
  <c r="F6" i="2"/>
  <c r="H6" i="2" s="1"/>
  <c r="C5" i="2"/>
  <c r="K55" i="2" l="1"/>
  <c r="A8" i="2"/>
  <c r="B8" i="2" s="1"/>
  <c r="Q9" i="2"/>
  <c r="AF9" i="2" s="1"/>
  <c r="C7" i="2"/>
  <c r="F8" i="2"/>
  <c r="G8" i="2" s="1"/>
  <c r="F7" i="2"/>
  <c r="G7" i="2" s="1"/>
  <c r="C6" i="2"/>
  <c r="Q8" i="2"/>
  <c r="O55" i="2"/>
  <c r="J56" i="2"/>
  <c r="M56" i="2" s="1"/>
  <c r="E57" i="2"/>
  <c r="P6" i="2"/>
  <c r="G6" i="2"/>
  <c r="L6" i="2"/>
  <c r="N6" i="2" s="1"/>
  <c r="AP6" i="2"/>
  <c r="C36" i="1" s="1"/>
  <c r="D40" i="4" s="1"/>
  <c r="Q18" i="4" s="1"/>
  <c r="AF7" i="2"/>
  <c r="AE7" i="2" s="1"/>
  <c r="S6" i="2"/>
  <c r="AH6" i="2" s="1"/>
  <c r="H8" i="2" l="1"/>
  <c r="H7" i="2"/>
  <c r="AP7" i="2" s="1"/>
  <c r="C37" i="1" s="1"/>
  <c r="R9" i="2"/>
  <c r="R8" i="2"/>
  <c r="AF8" i="2"/>
  <c r="AE9" i="2" s="1"/>
  <c r="S7" i="2"/>
  <c r="AH7" i="2" s="1"/>
  <c r="S8" i="2"/>
  <c r="AH8" i="2" s="1"/>
  <c r="A9" i="2"/>
  <c r="B9" i="2" s="1"/>
  <c r="C8" i="2"/>
  <c r="Q10" i="2"/>
  <c r="F9" i="2"/>
  <c r="E58" i="2"/>
  <c r="J57" i="2"/>
  <c r="M57" i="2" s="1"/>
  <c r="K56" i="2"/>
  <c r="O56" i="2"/>
  <c r="D36" i="1"/>
  <c r="F40" i="4" s="1"/>
  <c r="BD6" i="2"/>
  <c r="P7" i="2" l="1"/>
  <c r="P8" i="2"/>
  <c r="AE8" i="2"/>
  <c r="A10" i="2"/>
  <c r="B10" i="2" s="1"/>
  <c r="F10" i="2"/>
  <c r="C9" i="2"/>
  <c r="Q11" i="2"/>
  <c r="G9" i="2"/>
  <c r="H9" i="2"/>
  <c r="R10" i="2"/>
  <c r="S9" i="2"/>
  <c r="AH9" i="2" s="1"/>
  <c r="AF10" i="2"/>
  <c r="AE10" i="2" s="1"/>
  <c r="K57" i="2"/>
  <c r="O57" i="2"/>
  <c r="E59" i="2"/>
  <c r="J58" i="2"/>
  <c r="M58" i="2" s="1"/>
  <c r="D37" i="1"/>
  <c r="Y6" i="2"/>
  <c r="Z6" i="2"/>
  <c r="AP8" i="2"/>
  <c r="BD7" i="2"/>
  <c r="AG7" i="2" s="1"/>
  <c r="AP9" i="2" l="1"/>
  <c r="C39" i="1" s="1"/>
  <c r="P9" i="2"/>
  <c r="R11" i="2"/>
  <c r="S10" i="2"/>
  <c r="AH10" i="2" s="1"/>
  <c r="AF11" i="2"/>
  <c r="AE11" i="2" s="1"/>
  <c r="G10" i="2"/>
  <c r="H10" i="2"/>
  <c r="C10" i="2"/>
  <c r="A11" i="2"/>
  <c r="B11" i="2" s="1"/>
  <c r="Q12" i="2"/>
  <c r="F11" i="2"/>
  <c r="K58" i="2"/>
  <c r="O58" i="2"/>
  <c r="J59" i="2"/>
  <c r="M59" i="2" s="1"/>
  <c r="E60" i="2"/>
  <c r="V6" i="2"/>
  <c r="X6" i="2" s="1"/>
  <c r="BD8" i="2"/>
  <c r="C38" i="1"/>
  <c r="BD9" i="2" l="1"/>
  <c r="P10" i="2"/>
  <c r="AP10" i="2"/>
  <c r="BD10" i="2" s="1"/>
  <c r="A12" i="2"/>
  <c r="B12" i="2" s="1"/>
  <c r="F12" i="2"/>
  <c r="Q13" i="2"/>
  <c r="C11" i="2"/>
  <c r="G11" i="2"/>
  <c r="H11" i="2"/>
  <c r="S11" i="2"/>
  <c r="AH11" i="2" s="1"/>
  <c r="R12" i="2"/>
  <c r="AF12" i="2"/>
  <c r="AE12" i="2" s="1"/>
  <c r="J60" i="2"/>
  <c r="M60" i="2" s="1"/>
  <c r="E61" i="2"/>
  <c r="K59" i="2"/>
  <c r="O59" i="2"/>
  <c r="D38" i="1"/>
  <c r="AI6" i="2"/>
  <c r="D39" i="1"/>
  <c r="AK6" i="2" l="1"/>
  <c r="AL6" i="2"/>
  <c r="C40" i="1"/>
  <c r="D40" i="1" s="1"/>
  <c r="P11" i="2"/>
  <c r="R13" i="2"/>
  <c r="AF13" i="2"/>
  <c r="AE13" i="2" s="1"/>
  <c r="S12" i="2"/>
  <c r="AH12" i="2" s="1"/>
  <c r="AP11" i="2"/>
  <c r="G12" i="2"/>
  <c r="H12" i="2"/>
  <c r="A13" i="2"/>
  <c r="B13" i="2" s="1"/>
  <c r="C12" i="2"/>
  <c r="F13" i="2"/>
  <c r="Q14" i="2"/>
  <c r="K60" i="2"/>
  <c r="O60" i="2"/>
  <c r="E62" i="2"/>
  <c r="J61" i="2"/>
  <c r="M61" i="2" s="1"/>
  <c r="AM6" i="2"/>
  <c r="P12" i="2" l="1"/>
  <c r="AP12" i="2"/>
  <c r="C42" i="1" s="1"/>
  <c r="BD11" i="2"/>
  <c r="A14" i="2"/>
  <c r="B14" i="2" s="1"/>
  <c r="C13" i="2"/>
  <c r="F14" i="2"/>
  <c r="Q15" i="2"/>
  <c r="AF14" i="2"/>
  <c r="AE14" i="2" s="1"/>
  <c r="R14" i="2"/>
  <c r="S13" i="2"/>
  <c r="AH13" i="2" s="1"/>
  <c r="G13" i="2"/>
  <c r="H13" i="2"/>
  <c r="C41" i="1"/>
  <c r="K61" i="2"/>
  <c r="O61" i="2"/>
  <c r="E63" i="2"/>
  <c r="J62" i="2"/>
  <c r="M62" i="2" s="1"/>
  <c r="K62" i="2" l="1"/>
  <c r="D42" i="1"/>
  <c r="BD12" i="2"/>
  <c r="D41" i="1"/>
  <c r="H14" i="2"/>
  <c r="G14" i="2"/>
  <c r="AF15" i="2"/>
  <c r="AE15" i="2" s="1"/>
  <c r="S14" i="2"/>
  <c r="AH14" i="2" s="1"/>
  <c r="R15" i="2"/>
  <c r="A15" i="2"/>
  <c r="B15" i="2" s="1"/>
  <c r="C14" i="2"/>
  <c r="Q16" i="2"/>
  <c r="F15" i="2"/>
  <c r="P13" i="2"/>
  <c r="AP13" i="2" s="1"/>
  <c r="O62" i="2"/>
  <c r="E64" i="2"/>
  <c r="J63" i="2"/>
  <c r="M63" i="2" s="1"/>
  <c r="K63" i="2" l="1"/>
  <c r="C15" i="2"/>
  <c r="F16" i="2"/>
  <c r="Q17" i="2"/>
  <c r="A16" i="2"/>
  <c r="B16" i="2" s="1"/>
  <c r="C43" i="1"/>
  <c r="D43" i="1" s="1"/>
  <c r="BD13" i="2"/>
  <c r="AP14" i="2"/>
  <c r="S15" i="2"/>
  <c r="AH15" i="2" s="1"/>
  <c r="AF16" i="2"/>
  <c r="AE16" i="2" s="1"/>
  <c r="R16" i="2"/>
  <c r="G15" i="2"/>
  <c r="H15" i="2"/>
  <c r="P14" i="2"/>
  <c r="J64" i="2"/>
  <c r="M64" i="2" s="1"/>
  <c r="E65" i="2"/>
  <c r="O63" i="2"/>
  <c r="P15" i="2" l="1"/>
  <c r="S16" i="2"/>
  <c r="AH16" i="2" s="1"/>
  <c r="AF17" i="2"/>
  <c r="AE17" i="2" s="1"/>
  <c r="R17" i="2"/>
  <c r="F17" i="2"/>
  <c r="A17" i="2"/>
  <c r="B17" i="2" s="1"/>
  <c r="C16" i="2"/>
  <c r="Q18" i="2"/>
  <c r="H16" i="2"/>
  <c r="G16" i="2"/>
  <c r="C44" i="1"/>
  <c r="D44" i="1" s="1"/>
  <c r="BD14" i="2"/>
  <c r="AP15" i="2"/>
  <c r="K64" i="2"/>
  <c r="O64" i="2"/>
  <c r="E66" i="2"/>
  <c r="J65" i="2"/>
  <c r="M65" i="2" s="1"/>
  <c r="P16" i="2" l="1"/>
  <c r="Q19" i="2"/>
  <c r="F18" i="2"/>
  <c r="A18" i="2"/>
  <c r="B18" i="2" s="1"/>
  <c r="C17" i="2"/>
  <c r="AP16" i="2"/>
  <c r="C45" i="1"/>
  <c r="D45" i="1" s="1"/>
  <c r="BD15" i="2"/>
  <c r="H17" i="2"/>
  <c r="G17" i="2"/>
  <c r="R18" i="2"/>
  <c r="AF18" i="2"/>
  <c r="AE18" i="2" s="1"/>
  <c r="S17" i="2"/>
  <c r="AH17" i="2" s="1"/>
  <c r="K65" i="2"/>
  <c r="O65" i="2"/>
  <c r="E67" i="2"/>
  <c r="J66" i="2"/>
  <c r="M66" i="2" s="1"/>
  <c r="P17" i="2" l="1"/>
  <c r="F19" i="2"/>
  <c r="Q20" i="2"/>
  <c r="A19" i="2"/>
  <c r="B19" i="2" s="1"/>
  <c r="C18" i="2"/>
  <c r="C46" i="1"/>
  <c r="D46" i="1" s="1"/>
  <c r="AP17" i="2"/>
  <c r="BD16" i="2"/>
  <c r="H18" i="2"/>
  <c r="G18" i="2"/>
  <c r="AF19" i="2"/>
  <c r="AE19" i="2" s="1"/>
  <c r="S18" i="2"/>
  <c r="AH18" i="2" s="1"/>
  <c r="R19" i="2"/>
  <c r="K66" i="2"/>
  <c r="O66" i="2"/>
  <c r="E68" i="2"/>
  <c r="J67" i="2"/>
  <c r="M67" i="2" s="1"/>
  <c r="P18" i="2" l="1"/>
  <c r="A20" i="2"/>
  <c r="B20" i="2" s="1"/>
  <c r="Q21" i="2"/>
  <c r="F20" i="2"/>
  <c r="C19" i="2"/>
  <c r="AP18" i="2"/>
  <c r="BD17" i="2"/>
  <c r="C47" i="1"/>
  <c r="D47" i="1" s="1"/>
  <c r="AF20" i="2"/>
  <c r="AE20" i="2" s="1"/>
  <c r="R20" i="2"/>
  <c r="S19" i="2"/>
  <c r="AH19" i="2" s="1"/>
  <c r="H19" i="2"/>
  <c r="G19" i="2"/>
  <c r="K67" i="2"/>
  <c r="O67" i="2"/>
  <c r="J68" i="2"/>
  <c r="M68" i="2" s="1"/>
  <c r="E69" i="2"/>
  <c r="C48" i="1" l="1"/>
  <c r="D48" i="1" s="1"/>
  <c r="AP19" i="2"/>
  <c r="BD18" i="2"/>
  <c r="P19" i="2"/>
  <c r="H20" i="2"/>
  <c r="G20" i="2"/>
  <c r="R21" i="2"/>
  <c r="S20" i="2"/>
  <c r="AH20" i="2" s="1"/>
  <c r="AF21" i="2"/>
  <c r="AE21" i="2" s="1"/>
  <c r="A21" i="2"/>
  <c r="B21" i="2" s="1"/>
  <c r="Q22" i="2"/>
  <c r="C20" i="2"/>
  <c r="F21" i="2"/>
  <c r="E70" i="2"/>
  <c r="J69" i="2"/>
  <c r="M69" i="2" s="1"/>
  <c r="K68" i="2"/>
  <c r="O68" i="2"/>
  <c r="P20" i="2" l="1"/>
  <c r="AP20" i="2" s="1"/>
  <c r="AF22" i="2"/>
  <c r="AE22" i="2" s="1"/>
  <c r="R22" i="2"/>
  <c r="S21" i="2"/>
  <c r="AH21" i="2" s="1"/>
  <c r="G21" i="2"/>
  <c r="H21" i="2"/>
  <c r="C49" i="1"/>
  <c r="D49" i="1" s="1"/>
  <c r="BD19" i="2"/>
  <c r="Q23" i="2"/>
  <c r="C21" i="2"/>
  <c r="F22" i="2"/>
  <c r="A22" i="2"/>
  <c r="B22" i="2" s="1"/>
  <c r="E71" i="2"/>
  <c r="J70" i="2"/>
  <c r="M70" i="2" s="1"/>
  <c r="K69" i="2"/>
  <c r="O69" i="2"/>
  <c r="P21" i="2" l="1"/>
  <c r="AP21" i="2"/>
  <c r="C51" i="1" s="1"/>
  <c r="H22" i="2"/>
  <c r="G22" i="2"/>
  <c r="C22" i="2"/>
  <c r="F23" i="2"/>
  <c r="Q24" i="2"/>
  <c r="A23" i="2"/>
  <c r="B23" i="2" s="1"/>
  <c r="AF23" i="2"/>
  <c r="AE23" i="2" s="1"/>
  <c r="R23" i="2"/>
  <c r="S22" i="2"/>
  <c r="AH22" i="2" s="1"/>
  <c r="BD20" i="2"/>
  <c r="C50" i="1"/>
  <c r="D50" i="1" s="1"/>
  <c r="J71" i="2"/>
  <c r="M71" i="2" s="1"/>
  <c r="E72" i="2"/>
  <c r="K70" i="2"/>
  <c r="O70" i="2"/>
  <c r="BD21" i="2" l="1"/>
  <c r="H23" i="2"/>
  <c r="G23" i="2"/>
  <c r="P22" i="2"/>
  <c r="A24" i="2"/>
  <c r="B24" i="2" s="1"/>
  <c r="F24" i="2"/>
  <c r="Q25" i="2"/>
  <c r="C23" i="2"/>
  <c r="D51" i="1"/>
  <c r="R24" i="2"/>
  <c r="AF24" i="2"/>
  <c r="AE24" i="2" s="1"/>
  <c r="S23" i="2"/>
  <c r="AH23" i="2" s="1"/>
  <c r="AP22" i="2"/>
  <c r="K71" i="2"/>
  <c r="O71" i="2"/>
  <c r="E73" i="2"/>
  <c r="J72" i="2"/>
  <c r="M72" i="2" s="1"/>
  <c r="Q26" i="2" l="1"/>
  <c r="F25" i="2"/>
  <c r="C24" i="2"/>
  <c r="A25" i="2"/>
  <c r="B25" i="2" s="1"/>
  <c r="H24" i="2"/>
  <c r="G24" i="2"/>
  <c r="AF25" i="2"/>
  <c r="AE25" i="2" s="1"/>
  <c r="R25" i="2"/>
  <c r="S24" i="2"/>
  <c r="AH24" i="2" s="1"/>
  <c r="BD22" i="2"/>
  <c r="C52" i="1"/>
  <c r="D52" i="1" s="1"/>
  <c r="P23" i="2"/>
  <c r="AP23" i="2" s="1"/>
  <c r="K72" i="2"/>
  <c r="O72" i="2"/>
  <c r="J73" i="2"/>
  <c r="M73" i="2" s="1"/>
  <c r="E74" i="2"/>
  <c r="P24" i="2" l="1"/>
  <c r="Q27" i="2"/>
  <c r="C25" i="2"/>
  <c r="A26" i="2"/>
  <c r="B26" i="2" s="1"/>
  <c r="F26" i="2"/>
  <c r="AP24" i="2"/>
  <c r="BD23" i="2"/>
  <c r="C53" i="1"/>
  <c r="D53" i="1" s="1"/>
  <c r="H25" i="2"/>
  <c r="G25" i="2"/>
  <c r="AF26" i="2"/>
  <c r="AE26" i="2" s="1"/>
  <c r="R26" i="2"/>
  <c r="S25" i="2"/>
  <c r="AH25" i="2" s="1"/>
  <c r="K73" i="2"/>
  <c r="O73" i="2"/>
  <c r="J74" i="2"/>
  <c r="M74" i="2" s="1"/>
  <c r="E75" i="2"/>
  <c r="C26" i="2" l="1"/>
  <c r="Q28" i="2"/>
  <c r="A27" i="2"/>
  <c r="B27" i="2" s="1"/>
  <c r="F27" i="2"/>
  <c r="C54" i="1"/>
  <c r="D54" i="1" s="1"/>
  <c r="BD24" i="2"/>
  <c r="AP25" i="2"/>
  <c r="G26" i="2"/>
  <c r="H26" i="2"/>
  <c r="S26" i="2"/>
  <c r="AH26" i="2" s="1"/>
  <c r="AF27" i="2"/>
  <c r="AE27" i="2" s="1"/>
  <c r="R27" i="2"/>
  <c r="P25" i="2"/>
  <c r="E76" i="2"/>
  <c r="J75" i="2"/>
  <c r="M75" i="2" s="1"/>
  <c r="K74" i="2"/>
  <c r="O74" i="2"/>
  <c r="K75" i="2" l="1"/>
  <c r="C55" i="1"/>
  <c r="D55" i="1" s="1"/>
  <c r="BD25" i="2"/>
  <c r="G27" i="2"/>
  <c r="H27" i="2"/>
  <c r="C27" i="2"/>
  <c r="A28" i="2"/>
  <c r="B28" i="2" s="1"/>
  <c r="F28" i="2"/>
  <c r="Q29" i="2"/>
  <c r="S27" i="2"/>
  <c r="AH27" i="2" s="1"/>
  <c r="AF28" i="2"/>
  <c r="AE28" i="2" s="1"/>
  <c r="R28" i="2"/>
  <c r="P26" i="2"/>
  <c r="AP26" i="2" s="1"/>
  <c r="O75" i="2"/>
  <c r="E77" i="2"/>
  <c r="J76" i="2"/>
  <c r="M76" i="2" s="1"/>
  <c r="K76" i="2" l="1"/>
  <c r="P27" i="2"/>
  <c r="BD26" i="2"/>
  <c r="C56" i="1"/>
  <c r="D56" i="1" s="1"/>
  <c r="AP27" i="2"/>
  <c r="Q30" i="2"/>
  <c r="C28" i="2"/>
  <c r="F29" i="2"/>
  <c r="A29" i="2"/>
  <c r="B29" i="2" s="1"/>
  <c r="AF29" i="2"/>
  <c r="AE29" i="2" s="1"/>
  <c r="R29" i="2"/>
  <c r="S28" i="2"/>
  <c r="AH28" i="2" s="1"/>
  <c r="G28" i="2"/>
  <c r="H28" i="2"/>
  <c r="E78" i="2"/>
  <c r="J77" i="2"/>
  <c r="M77" i="2" s="1"/>
  <c r="O76" i="2"/>
  <c r="O77" i="2" l="1"/>
  <c r="P28" i="2"/>
  <c r="R30" i="2"/>
  <c r="S29" i="2"/>
  <c r="AH29" i="2" s="1"/>
  <c r="AF30" i="2"/>
  <c r="AE30" i="2" s="1"/>
  <c r="F30" i="2"/>
  <c r="C29" i="2"/>
  <c r="Q31" i="2"/>
  <c r="A30" i="2"/>
  <c r="B30" i="2" s="1"/>
  <c r="AP28" i="2"/>
  <c r="BD27" i="2"/>
  <c r="C57" i="1"/>
  <c r="D57" i="1" s="1"/>
  <c r="H29" i="2"/>
  <c r="G29" i="2"/>
  <c r="K77" i="2"/>
  <c r="J78" i="2"/>
  <c r="M78" i="2" s="1"/>
  <c r="E79" i="2"/>
  <c r="K78" i="2" l="1"/>
  <c r="P29" i="2"/>
  <c r="BD28" i="2"/>
  <c r="C58" i="1"/>
  <c r="D58" i="1" s="1"/>
  <c r="G30" i="2"/>
  <c r="H30" i="2"/>
  <c r="S30" i="2"/>
  <c r="AH30" i="2" s="1"/>
  <c r="AF31" i="2"/>
  <c r="AE31" i="2" s="1"/>
  <c r="R31" i="2"/>
  <c r="F31" i="2"/>
  <c r="C30" i="2"/>
  <c r="Q32" i="2"/>
  <c r="A31" i="2"/>
  <c r="B31" i="2" s="1"/>
  <c r="AP29" i="2"/>
  <c r="O78" i="2"/>
  <c r="E80" i="2"/>
  <c r="J79" i="2"/>
  <c r="M79" i="2" s="1"/>
  <c r="P30" i="2" l="1"/>
  <c r="AP30" i="2" s="1"/>
  <c r="A32" i="2"/>
  <c r="B32" i="2" s="1"/>
  <c r="F32" i="2"/>
  <c r="C31" i="2"/>
  <c r="Q33" i="2"/>
  <c r="H31" i="2"/>
  <c r="G31" i="2"/>
  <c r="S31" i="2"/>
  <c r="AH31" i="2" s="1"/>
  <c r="R32" i="2"/>
  <c r="AF32" i="2"/>
  <c r="AE32" i="2" s="1"/>
  <c r="C59" i="1"/>
  <c r="D59" i="1" s="1"/>
  <c r="BD29" i="2"/>
  <c r="K79" i="2"/>
  <c r="O79" i="2"/>
  <c r="J80" i="2"/>
  <c r="M80" i="2" s="1"/>
  <c r="E81" i="2"/>
  <c r="P31" i="2" l="1"/>
  <c r="AP31" i="2" s="1"/>
  <c r="C61" i="1" s="1"/>
  <c r="S32" i="2"/>
  <c r="AH32" i="2" s="1"/>
  <c r="AF33" i="2"/>
  <c r="AE33" i="2" s="1"/>
  <c r="R33" i="2"/>
  <c r="G32" i="2"/>
  <c r="H32" i="2"/>
  <c r="F33" i="2"/>
  <c r="A33" i="2"/>
  <c r="B33" i="2" s="1"/>
  <c r="C32" i="2"/>
  <c r="Q34" i="2"/>
  <c r="C60" i="1"/>
  <c r="D60" i="1" s="1"/>
  <c r="BD30" i="2"/>
  <c r="E82" i="2"/>
  <c r="J81" i="2"/>
  <c r="M81" i="2" s="1"/>
  <c r="K80" i="2"/>
  <c r="O80" i="2"/>
  <c r="P32" i="2" l="1"/>
  <c r="BD31" i="2"/>
  <c r="AP32" i="2"/>
  <c r="R34" i="2"/>
  <c r="AF34" i="2"/>
  <c r="AE34" i="2" s="1"/>
  <c r="S33" i="2"/>
  <c r="AH33" i="2" s="1"/>
  <c r="A34" i="2"/>
  <c r="B34" i="2" s="1"/>
  <c r="C33" i="2"/>
  <c r="Q35" i="2"/>
  <c r="F34" i="2"/>
  <c r="G33" i="2"/>
  <c r="H33" i="2"/>
  <c r="D61" i="1"/>
  <c r="K81" i="2"/>
  <c r="O81" i="2"/>
  <c r="J82" i="2"/>
  <c r="M82" i="2" s="1"/>
  <c r="E83" i="2"/>
  <c r="P33" i="2" l="1"/>
  <c r="H34" i="2"/>
  <c r="G34" i="2"/>
  <c r="C34" i="2"/>
  <c r="Q36" i="2"/>
  <c r="F35" i="2"/>
  <c r="A35" i="2"/>
  <c r="B35" i="2" s="1"/>
  <c r="S34" i="2"/>
  <c r="AH34" i="2" s="1"/>
  <c r="AF35" i="2"/>
  <c r="AE35" i="2" s="1"/>
  <c r="R35" i="2"/>
  <c r="C62" i="1"/>
  <c r="D62" i="1" s="1"/>
  <c r="BD32" i="2"/>
  <c r="AP33" i="2"/>
  <c r="J83" i="2"/>
  <c r="M83" i="2" s="1"/>
  <c r="E84" i="2"/>
  <c r="K82" i="2"/>
  <c r="O82" i="2"/>
  <c r="R36" i="2" l="1"/>
  <c r="AF36" i="2"/>
  <c r="AE36" i="2" s="1"/>
  <c r="S35" i="2"/>
  <c r="AH35" i="2" s="1"/>
  <c r="G35" i="2"/>
  <c r="H35" i="2"/>
  <c r="F36" i="2"/>
  <c r="C35" i="2"/>
  <c r="Q37" i="2"/>
  <c r="A36" i="2"/>
  <c r="B36" i="2" s="1"/>
  <c r="BD33" i="2"/>
  <c r="C63" i="1"/>
  <c r="D63" i="1" s="1"/>
  <c r="P34" i="2"/>
  <c r="AP34" i="2" s="1"/>
  <c r="E85" i="2"/>
  <c r="J84" i="2"/>
  <c r="M84" i="2" s="1"/>
  <c r="K83" i="2"/>
  <c r="O83" i="2"/>
  <c r="P35" i="2" l="1"/>
  <c r="AP35" i="2"/>
  <c r="R37" i="2"/>
  <c r="AF37" i="2"/>
  <c r="AE37" i="2" s="1"/>
  <c r="S36" i="2"/>
  <c r="AH36" i="2" s="1"/>
  <c r="H36" i="2"/>
  <c r="G36" i="2"/>
  <c r="C64" i="1"/>
  <c r="D64" i="1" s="1"/>
  <c r="BD34" i="2"/>
  <c r="A37" i="2"/>
  <c r="B37" i="2" s="1"/>
  <c r="C36" i="2"/>
  <c r="F37" i="2"/>
  <c r="Q38" i="2"/>
  <c r="K84" i="2"/>
  <c r="O84" i="2"/>
  <c r="E86" i="2"/>
  <c r="J85" i="2"/>
  <c r="M85" i="2" s="1"/>
  <c r="K85" i="2" l="1"/>
  <c r="P36" i="2"/>
  <c r="AF38" i="2"/>
  <c r="AE38" i="2" s="1"/>
  <c r="R38" i="2"/>
  <c r="S37" i="2"/>
  <c r="AH37" i="2" s="1"/>
  <c r="H37" i="2"/>
  <c r="G37" i="2"/>
  <c r="Q39" i="2"/>
  <c r="A38" i="2"/>
  <c r="B38" i="2" s="1"/>
  <c r="F38" i="2"/>
  <c r="C37" i="2"/>
  <c r="C65" i="1"/>
  <c r="D65" i="1" s="1"/>
  <c r="BD35" i="2"/>
  <c r="AP36" i="2"/>
  <c r="O85" i="2"/>
  <c r="E87" i="2"/>
  <c r="J86" i="2"/>
  <c r="M86" i="2" s="1"/>
  <c r="K86" i="2" l="1"/>
  <c r="P37" i="2"/>
  <c r="R39" i="2"/>
  <c r="S38" i="2"/>
  <c r="AH38" i="2" s="1"/>
  <c r="AF39" i="2"/>
  <c r="AE39" i="2" s="1"/>
  <c r="F39" i="2"/>
  <c r="C38" i="2"/>
  <c r="A39" i="2"/>
  <c r="B39" i="2" s="1"/>
  <c r="Q40" i="2"/>
  <c r="C66" i="1"/>
  <c r="D66" i="1" s="1"/>
  <c r="BD36" i="2"/>
  <c r="AP37" i="2"/>
  <c r="H38" i="2"/>
  <c r="G38" i="2"/>
  <c r="E88" i="2"/>
  <c r="J87" i="2"/>
  <c r="M87" i="2" s="1"/>
  <c r="O86" i="2"/>
  <c r="O87" i="2" l="1"/>
  <c r="P38" i="2"/>
  <c r="K87" i="2"/>
  <c r="Q41" i="2"/>
  <c r="C39" i="2"/>
  <c r="A40" i="2"/>
  <c r="B40" i="2" s="1"/>
  <c r="F40" i="2"/>
  <c r="G39" i="2"/>
  <c r="H39" i="2"/>
  <c r="AP38" i="2"/>
  <c r="S39" i="2"/>
  <c r="AH39" i="2" s="1"/>
  <c r="R40" i="2"/>
  <c r="AF40" i="2"/>
  <c r="AE40" i="2" s="1"/>
  <c r="C67" i="1"/>
  <c r="D67" i="1" s="1"/>
  <c r="BD37" i="2"/>
  <c r="J88" i="2"/>
  <c r="M88" i="2" s="1"/>
  <c r="E89" i="2"/>
  <c r="K88" i="2" l="1"/>
  <c r="P39" i="2"/>
  <c r="C68" i="1"/>
  <c r="D68" i="1" s="1"/>
  <c r="BD38" i="2"/>
  <c r="AP39" i="2"/>
  <c r="H40" i="2"/>
  <c r="G40" i="2"/>
  <c r="F41" i="2"/>
  <c r="Q42" i="2"/>
  <c r="C40" i="2"/>
  <c r="A41" i="2"/>
  <c r="B41" i="2" s="1"/>
  <c r="R41" i="2"/>
  <c r="AF41" i="2"/>
  <c r="AE41" i="2" s="1"/>
  <c r="S40" i="2"/>
  <c r="AH40" i="2" s="1"/>
  <c r="E90" i="2"/>
  <c r="J89" i="2"/>
  <c r="M89" i="2" s="1"/>
  <c r="O88" i="2"/>
  <c r="P40" i="2" l="1"/>
  <c r="AP40" i="2"/>
  <c r="C70" i="1" s="1"/>
  <c r="H41" i="2"/>
  <c r="G41" i="2"/>
  <c r="BD39" i="2"/>
  <c r="C69" i="1"/>
  <c r="D69" i="1" s="1"/>
  <c r="S41" i="2"/>
  <c r="AH41" i="2" s="1"/>
  <c r="R42" i="2"/>
  <c r="AF42" i="2"/>
  <c r="AE42" i="2" s="1"/>
  <c r="Q43" i="2"/>
  <c r="C41" i="2"/>
  <c r="A42" i="2"/>
  <c r="B42" i="2" s="1"/>
  <c r="F42" i="2"/>
  <c r="K89" i="2"/>
  <c r="O89" i="2"/>
  <c r="E91" i="2"/>
  <c r="J90" i="2"/>
  <c r="M90" i="2" s="1"/>
  <c r="BD40" i="2" l="1"/>
  <c r="F43" i="2"/>
  <c r="Q44" i="2"/>
  <c r="A43" i="2"/>
  <c r="B43" i="2" s="1"/>
  <c r="C42" i="2"/>
  <c r="D70" i="1"/>
  <c r="H42" i="2"/>
  <c r="G42" i="2"/>
  <c r="S42" i="2"/>
  <c r="AH42" i="2" s="1"/>
  <c r="AF43" i="2"/>
  <c r="AE43" i="2" s="1"/>
  <c r="R43" i="2"/>
  <c r="AP41" i="2"/>
  <c r="P41" i="2"/>
  <c r="K90" i="2"/>
  <c r="O90" i="2"/>
  <c r="E92" i="2"/>
  <c r="J91" i="2"/>
  <c r="M91" i="2" s="1"/>
  <c r="P42" i="2" l="1"/>
  <c r="K91" i="2"/>
  <c r="A44" i="2"/>
  <c r="B44" i="2" s="1"/>
  <c r="C43" i="2"/>
  <c r="F44" i="2"/>
  <c r="Q45" i="2"/>
  <c r="R44" i="2"/>
  <c r="AF44" i="2"/>
  <c r="AE44" i="2" s="1"/>
  <c r="S43" i="2"/>
  <c r="AH43" i="2" s="1"/>
  <c r="C71" i="1"/>
  <c r="D71" i="1" s="1"/>
  <c r="AP42" i="2"/>
  <c r="BD41" i="2"/>
  <c r="H43" i="2"/>
  <c r="G43" i="2"/>
  <c r="O91" i="2"/>
  <c r="J92" i="2"/>
  <c r="M92" i="2" s="1"/>
  <c r="E93" i="2"/>
  <c r="K92" i="2" l="1"/>
  <c r="R45" i="2"/>
  <c r="AF45" i="2"/>
  <c r="AE45" i="2" s="1"/>
  <c r="S44" i="2"/>
  <c r="AH44" i="2" s="1"/>
  <c r="P43" i="2"/>
  <c r="G44" i="2"/>
  <c r="H44" i="2"/>
  <c r="C72" i="1"/>
  <c r="D72" i="1" s="1"/>
  <c r="AP43" i="2"/>
  <c r="BD42" i="2"/>
  <c r="C44" i="2"/>
  <c r="F45" i="2"/>
  <c r="A45" i="2"/>
  <c r="B45" i="2" s="1"/>
  <c r="Q46" i="2"/>
  <c r="O92" i="2"/>
  <c r="E94" i="2"/>
  <c r="J93" i="2"/>
  <c r="M93" i="2" s="1"/>
  <c r="P44" i="2" l="1"/>
  <c r="BD43" i="2"/>
  <c r="C73" i="1"/>
  <c r="D73" i="1" s="1"/>
  <c r="R46" i="2"/>
  <c r="S45" i="2"/>
  <c r="AH45" i="2" s="1"/>
  <c r="AF46" i="2"/>
  <c r="AE46" i="2" s="1"/>
  <c r="AP44" i="2"/>
  <c r="H45" i="2"/>
  <c r="G45" i="2"/>
  <c r="F46" i="2"/>
  <c r="Q47" i="2"/>
  <c r="A46" i="2"/>
  <c r="B46" i="2" s="1"/>
  <c r="C45" i="2"/>
  <c r="K93" i="2"/>
  <c r="O93" i="2"/>
  <c r="E95" i="2"/>
  <c r="J94" i="2"/>
  <c r="M94" i="2" s="1"/>
  <c r="P45" i="2" l="1"/>
  <c r="AP45" i="2"/>
  <c r="BD44" i="2"/>
  <c r="C74" i="1"/>
  <c r="D74" i="1" s="1"/>
  <c r="F47" i="2"/>
  <c r="Q48" i="2"/>
  <c r="C46" i="2"/>
  <c r="A47" i="2"/>
  <c r="B47" i="2" s="1"/>
  <c r="AF47" i="2"/>
  <c r="AE47" i="2" s="1"/>
  <c r="S46" i="2"/>
  <c r="AH46" i="2" s="1"/>
  <c r="R47" i="2"/>
  <c r="H46" i="2"/>
  <c r="G46" i="2"/>
  <c r="K94" i="2"/>
  <c r="O94" i="2"/>
  <c r="J95" i="2"/>
  <c r="M95" i="2" s="1"/>
  <c r="E96" i="2"/>
  <c r="P46" i="2" l="1"/>
  <c r="A48" i="2"/>
  <c r="B48" i="2" s="1"/>
  <c r="C47" i="2"/>
  <c r="Q49" i="2"/>
  <c r="F48" i="2"/>
  <c r="H47" i="2"/>
  <c r="G47" i="2"/>
  <c r="AF48" i="2"/>
  <c r="AE48" i="2" s="1"/>
  <c r="R48" i="2"/>
  <c r="S47" i="2"/>
  <c r="AH47" i="2" s="1"/>
  <c r="BD45" i="2"/>
  <c r="AP46" i="2"/>
  <c r="C75" i="1"/>
  <c r="D75" i="1" s="1"/>
  <c r="J96" i="2"/>
  <c r="M96" i="2" s="1"/>
  <c r="E97" i="2"/>
  <c r="K95" i="2"/>
  <c r="O95" i="2"/>
  <c r="BD46" i="2" l="1"/>
  <c r="C76" i="1"/>
  <c r="D76" i="1" s="1"/>
  <c r="H48" i="2"/>
  <c r="G48" i="2"/>
  <c r="R49" i="2"/>
  <c r="AF49" i="2"/>
  <c r="AE49" i="2" s="1"/>
  <c r="S48" i="2"/>
  <c r="AH48" i="2" s="1"/>
  <c r="P47" i="2"/>
  <c r="AP47" i="2" s="1"/>
  <c r="C48" i="2"/>
  <c r="F49" i="2"/>
  <c r="A49" i="2"/>
  <c r="B49" i="2" s="1"/>
  <c r="Q50" i="2"/>
  <c r="J97" i="2"/>
  <c r="M97" i="2" s="1"/>
  <c r="E98" i="2"/>
  <c r="K96" i="2"/>
  <c r="O96" i="2"/>
  <c r="BD47" i="2" l="1"/>
  <c r="C77" i="1"/>
  <c r="D77" i="1" s="1"/>
  <c r="A50" i="2"/>
  <c r="B50" i="2" s="1"/>
  <c r="Q51" i="2"/>
  <c r="C49" i="2"/>
  <c r="F50" i="2"/>
  <c r="P48" i="2"/>
  <c r="AP48" i="2" s="1"/>
  <c r="R50" i="2"/>
  <c r="AF50" i="2"/>
  <c r="AE50" i="2" s="1"/>
  <c r="S49" i="2"/>
  <c r="AH49" i="2" s="1"/>
  <c r="H49" i="2"/>
  <c r="G49" i="2"/>
  <c r="E99" i="2"/>
  <c r="J98" i="2"/>
  <c r="M98" i="2" s="1"/>
  <c r="K97" i="2"/>
  <c r="O97" i="2"/>
  <c r="G50" i="2" l="1"/>
  <c r="H50" i="2"/>
  <c r="AF51" i="2"/>
  <c r="AE51" i="2" s="1"/>
  <c r="R51" i="2"/>
  <c r="S50" i="2"/>
  <c r="AH50" i="2" s="1"/>
  <c r="F51" i="2"/>
  <c r="A51" i="2"/>
  <c r="B51" i="2" s="1"/>
  <c r="Q52" i="2"/>
  <c r="C50" i="2"/>
  <c r="P49" i="2"/>
  <c r="AP49" i="2" s="1"/>
  <c r="C78" i="1"/>
  <c r="D78" i="1" s="1"/>
  <c r="BD48" i="2"/>
  <c r="K98" i="2"/>
  <c r="O98" i="2"/>
  <c r="E100" i="2"/>
  <c r="J99" i="2"/>
  <c r="M99" i="2" s="1"/>
  <c r="H51" i="2" l="1"/>
  <c r="G51" i="2"/>
  <c r="F52" i="2"/>
  <c r="Q53" i="2"/>
  <c r="C51" i="2"/>
  <c r="A52" i="2"/>
  <c r="B52" i="2" s="1"/>
  <c r="C79" i="1"/>
  <c r="D79" i="1" s="1"/>
  <c r="BD49" i="2"/>
  <c r="P50" i="2"/>
  <c r="AP50" i="2" s="1"/>
  <c r="AF52" i="2"/>
  <c r="AE52" i="2" s="1"/>
  <c r="S51" i="2"/>
  <c r="AH51" i="2" s="1"/>
  <c r="R52" i="2"/>
  <c r="K99" i="2"/>
  <c r="O99" i="2"/>
  <c r="J100" i="2"/>
  <c r="M100" i="2" s="1"/>
  <c r="E101" i="2"/>
  <c r="R53" i="2" l="1"/>
  <c r="S52" i="2"/>
  <c r="AH52" i="2" s="1"/>
  <c r="AF53" i="2"/>
  <c r="AE53" i="2" s="1"/>
  <c r="H52" i="2"/>
  <c r="G52" i="2"/>
  <c r="C31" i="1"/>
  <c r="F53" i="2"/>
  <c r="A53" i="2"/>
  <c r="B53" i="2" s="1"/>
  <c r="C52" i="2"/>
  <c r="Q54" i="2"/>
  <c r="C80" i="1"/>
  <c r="D80" i="1" s="1"/>
  <c r="BD50" i="2"/>
  <c r="P51" i="2"/>
  <c r="AP51" i="2" s="1"/>
  <c r="E102" i="2"/>
  <c r="J101" i="2"/>
  <c r="M101" i="2" s="1"/>
  <c r="K100" i="2"/>
  <c r="O100" i="2"/>
  <c r="P52" i="2" l="1"/>
  <c r="AP52" i="2"/>
  <c r="H53" i="2"/>
  <c r="G53" i="2"/>
  <c r="AF54" i="2"/>
  <c r="AE54" i="2" s="1"/>
  <c r="R54" i="2"/>
  <c r="S53" i="2"/>
  <c r="AH53" i="2" s="1"/>
  <c r="A54" i="2"/>
  <c r="B54" i="2" s="1"/>
  <c r="C53" i="2"/>
  <c r="F54" i="2"/>
  <c r="Q55" i="2"/>
  <c r="BD51" i="2"/>
  <c r="C81" i="1"/>
  <c r="D81" i="1" s="1"/>
  <c r="K101" i="2"/>
  <c r="O101" i="2"/>
  <c r="E103" i="2"/>
  <c r="J102" i="2"/>
  <c r="M102" i="2" s="1"/>
  <c r="O102" i="2" l="1"/>
  <c r="C54" i="2"/>
  <c r="Q56" i="2"/>
  <c r="F55" i="2"/>
  <c r="A55" i="2"/>
  <c r="B55" i="2" s="1"/>
  <c r="AF55" i="2"/>
  <c r="AE55" i="2" s="1"/>
  <c r="R55" i="2"/>
  <c r="S54" i="2"/>
  <c r="AH54" i="2" s="1"/>
  <c r="P53" i="2"/>
  <c r="AP53" i="2" s="1"/>
  <c r="H54" i="2"/>
  <c r="G54" i="2"/>
  <c r="C82" i="1"/>
  <c r="D82" i="1" s="1"/>
  <c r="BD52" i="2"/>
  <c r="K102" i="2"/>
  <c r="E104" i="2"/>
  <c r="J103" i="2"/>
  <c r="M103" i="2" s="1"/>
  <c r="K103" i="2" l="1"/>
  <c r="C83" i="1"/>
  <c r="D83" i="1" s="1"/>
  <c r="BD53" i="2"/>
  <c r="G55" i="2"/>
  <c r="H55" i="2"/>
  <c r="A56" i="2"/>
  <c r="B56" i="2" s="1"/>
  <c r="F56" i="2"/>
  <c r="C55" i="2"/>
  <c r="Q57" i="2"/>
  <c r="S55" i="2"/>
  <c r="AH55" i="2" s="1"/>
  <c r="AF56" i="2"/>
  <c r="AE56" i="2" s="1"/>
  <c r="R56" i="2"/>
  <c r="P54" i="2"/>
  <c r="AP54" i="2" s="1"/>
  <c r="L54" i="2"/>
  <c r="J104" i="2"/>
  <c r="M104" i="2" s="1"/>
  <c r="E105" i="2"/>
  <c r="O103" i="2"/>
  <c r="AP55" i="2" l="1"/>
  <c r="BD54" i="2"/>
  <c r="C84" i="1"/>
  <c r="D84" i="1" s="1"/>
  <c r="L55" i="2"/>
  <c r="P55" i="2"/>
  <c r="N54" i="2"/>
  <c r="S56" i="2"/>
  <c r="AH56" i="2" s="1"/>
  <c r="R57" i="2"/>
  <c r="AF57" i="2"/>
  <c r="AE57" i="2" s="1"/>
  <c r="G56" i="2"/>
  <c r="H56" i="2"/>
  <c r="C56" i="2"/>
  <c r="F57" i="2"/>
  <c r="A57" i="2"/>
  <c r="B57" i="2" s="1"/>
  <c r="Q58" i="2"/>
  <c r="E106" i="2"/>
  <c r="J105" i="2"/>
  <c r="M105" i="2" s="1"/>
  <c r="K104" i="2"/>
  <c r="O104" i="2"/>
  <c r="I54" i="2" l="1"/>
  <c r="N55" i="2"/>
  <c r="R58" i="2"/>
  <c r="AF58" i="2"/>
  <c r="AE58" i="2" s="1"/>
  <c r="S57" i="2"/>
  <c r="AH57" i="2" s="1"/>
  <c r="G57" i="2"/>
  <c r="H57" i="2"/>
  <c r="Q59" i="2"/>
  <c r="A58" i="2"/>
  <c r="B58" i="2" s="1"/>
  <c r="C57" i="2"/>
  <c r="F58" i="2"/>
  <c r="P56" i="2"/>
  <c r="L56" i="2"/>
  <c r="AP56" i="2"/>
  <c r="BD55" i="2"/>
  <c r="C85" i="1"/>
  <c r="D85" i="1" s="1"/>
  <c r="K105" i="2"/>
  <c r="O105" i="2"/>
  <c r="E107" i="2"/>
  <c r="J106" i="2"/>
  <c r="M106" i="2" s="1"/>
  <c r="C86" i="1" l="1"/>
  <c r="D86" i="1" s="1"/>
  <c r="AP57" i="2"/>
  <c r="BD56" i="2"/>
  <c r="N56" i="2"/>
  <c r="I56" i="2" s="1"/>
  <c r="H58" i="2"/>
  <c r="G58" i="2"/>
  <c r="R59" i="2"/>
  <c r="AF59" i="2"/>
  <c r="AE59" i="2" s="1"/>
  <c r="S58" i="2"/>
  <c r="AH58" i="2" s="1"/>
  <c r="P57" i="2"/>
  <c r="L57" i="2"/>
  <c r="F59" i="2"/>
  <c r="A59" i="2"/>
  <c r="B59" i="2" s="1"/>
  <c r="C58" i="2"/>
  <c r="Q60" i="2"/>
  <c r="I55" i="2"/>
  <c r="K106" i="2"/>
  <c r="O106" i="2"/>
  <c r="E108" i="2"/>
  <c r="J107" i="2"/>
  <c r="M107" i="2" s="1"/>
  <c r="N57" i="2" l="1"/>
  <c r="P58" i="2"/>
  <c r="L58" i="2"/>
  <c r="H59" i="2"/>
  <c r="G59" i="2"/>
  <c r="C59" i="2"/>
  <c r="F60" i="2"/>
  <c r="A60" i="2"/>
  <c r="B60" i="2" s="1"/>
  <c r="Q61" i="2"/>
  <c r="C87" i="1"/>
  <c r="D87" i="1" s="1"/>
  <c r="BD57" i="2"/>
  <c r="AP58" i="2"/>
  <c r="R60" i="2"/>
  <c r="AF60" i="2"/>
  <c r="AE60" i="2" s="1"/>
  <c r="S59" i="2"/>
  <c r="AH59" i="2" s="1"/>
  <c r="K107" i="2"/>
  <c r="O107" i="2"/>
  <c r="E109" i="2"/>
  <c r="J108" i="2"/>
  <c r="M108" i="2" s="1"/>
  <c r="P59" i="2" l="1"/>
  <c r="L59" i="2"/>
  <c r="H60" i="2"/>
  <c r="G60" i="2"/>
  <c r="N58" i="2"/>
  <c r="BD58" i="2"/>
  <c r="AP59" i="2"/>
  <c r="C88" i="1"/>
  <c r="D88" i="1" s="1"/>
  <c r="R61" i="2"/>
  <c r="AF61" i="2"/>
  <c r="AE61" i="2" s="1"/>
  <c r="S60" i="2"/>
  <c r="AH60" i="2" s="1"/>
  <c r="F61" i="2"/>
  <c r="A61" i="2"/>
  <c r="B61" i="2" s="1"/>
  <c r="C60" i="2"/>
  <c r="Q62" i="2"/>
  <c r="I57" i="2"/>
  <c r="K108" i="2"/>
  <c r="O108" i="2"/>
  <c r="E110" i="2"/>
  <c r="J109" i="2"/>
  <c r="M109" i="2" s="1"/>
  <c r="I58" i="2" l="1"/>
  <c r="L60" i="2"/>
  <c r="P60" i="2"/>
  <c r="H61" i="2"/>
  <c r="G61" i="2"/>
  <c r="N59" i="2"/>
  <c r="I59" i="2" s="1"/>
  <c r="A62" i="2"/>
  <c r="B62" i="2" s="1"/>
  <c r="F62" i="2"/>
  <c r="Q63" i="2"/>
  <c r="C61" i="2"/>
  <c r="R62" i="2"/>
  <c r="AF62" i="2"/>
  <c r="AE62" i="2" s="1"/>
  <c r="S61" i="2"/>
  <c r="AH61" i="2" s="1"/>
  <c r="C89" i="1"/>
  <c r="D89" i="1" s="1"/>
  <c r="BD59" i="2"/>
  <c r="AP60" i="2"/>
  <c r="K109" i="2"/>
  <c r="O109" i="2"/>
  <c r="E111" i="2"/>
  <c r="J110" i="2"/>
  <c r="M110" i="2" s="1"/>
  <c r="Q64" i="2" l="1"/>
  <c r="F63" i="2"/>
  <c r="A63" i="2"/>
  <c r="B63" i="2" s="1"/>
  <c r="C62" i="2"/>
  <c r="G62" i="2"/>
  <c r="H62" i="2"/>
  <c r="L61" i="2"/>
  <c r="P61" i="2"/>
  <c r="AP61" i="2" s="1"/>
  <c r="C90" i="1"/>
  <c r="D90" i="1" s="1"/>
  <c r="BD60" i="2"/>
  <c r="AF63" i="2"/>
  <c r="AE63" i="2" s="1"/>
  <c r="R63" i="2"/>
  <c r="S62" i="2"/>
  <c r="AH62" i="2" s="1"/>
  <c r="N60" i="2"/>
  <c r="K110" i="2"/>
  <c r="O110" i="2"/>
  <c r="E112" i="2"/>
  <c r="J111" i="2"/>
  <c r="M111" i="2" s="1"/>
  <c r="I60" i="2" l="1"/>
  <c r="P62" i="2"/>
  <c r="L62" i="2"/>
  <c r="N61" i="2"/>
  <c r="Q65" i="2"/>
  <c r="A64" i="2"/>
  <c r="B64" i="2" s="1"/>
  <c r="F64" i="2"/>
  <c r="C63" i="2"/>
  <c r="AP62" i="2"/>
  <c r="BD61" i="2"/>
  <c r="C91" i="1"/>
  <c r="D91" i="1" s="1"/>
  <c r="H63" i="2"/>
  <c r="G63" i="2"/>
  <c r="AF64" i="2"/>
  <c r="AE64" i="2" s="1"/>
  <c r="S63" i="2"/>
  <c r="AH63" i="2" s="1"/>
  <c r="R64" i="2"/>
  <c r="K111" i="2"/>
  <c r="O111" i="2"/>
  <c r="J112" i="2"/>
  <c r="M112" i="2" s="1"/>
  <c r="E113" i="2"/>
  <c r="I61" i="2" l="1"/>
  <c r="A65" i="2"/>
  <c r="B65" i="2" s="1"/>
  <c r="Q66" i="2"/>
  <c r="C64" i="2"/>
  <c r="F65" i="2"/>
  <c r="AF65" i="2"/>
  <c r="AE65" i="2" s="1"/>
  <c r="S64" i="2"/>
  <c r="AH64" i="2" s="1"/>
  <c r="R65" i="2"/>
  <c r="G64" i="2"/>
  <c r="H64" i="2"/>
  <c r="L63" i="2"/>
  <c r="P63" i="2"/>
  <c r="N62" i="2"/>
  <c r="I62" i="2" s="1"/>
  <c r="BD62" i="2"/>
  <c r="AP63" i="2"/>
  <c r="C92" i="1"/>
  <c r="D92" i="1" s="1"/>
  <c r="J113" i="2"/>
  <c r="M113" i="2" s="1"/>
  <c r="E114" i="2"/>
  <c r="K112" i="2"/>
  <c r="O112" i="2"/>
  <c r="K113" i="2" l="1"/>
  <c r="H65" i="2"/>
  <c r="G65" i="2"/>
  <c r="C93" i="1"/>
  <c r="D93" i="1" s="1"/>
  <c r="BD63" i="2"/>
  <c r="N63" i="2"/>
  <c r="I63" i="2" s="1"/>
  <c r="R66" i="2"/>
  <c r="AF66" i="2"/>
  <c r="AE66" i="2" s="1"/>
  <c r="S65" i="2"/>
  <c r="AH65" i="2" s="1"/>
  <c r="L64" i="2"/>
  <c r="P64" i="2"/>
  <c r="AP64" i="2" s="1"/>
  <c r="C65" i="2"/>
  <c r="A66" i="2"/>
  <c r="B66" i="2" s="1"/>
  <c r="F66" i="2"/>
  <c r="Q67" i="2"/>
  <c r="J114" i="2"/>
  <c r="M114" i="2" s="1"/>
  <c r="E115" i="2"/>
  <c r="O113" i="2"/>
  <c r="K114" i="2" l="1"/>
  <c r="F67" i="2"/>
  <c r="A67" i="2"/>
  <c r="B67" i="2" s="1"/>
  <c r="C66" i="2"/>
  <c r="Q68" i="2"/>
  <c r="S66" i="2"/>
  <c r="AH66" i="2" s="1"/>
  <c r="R67" i="2"/>
  <c r="AF67" i="2"/>
  <c r="AE67" i="2" s="1"/>
  <c r="G66" i="2"/>
  <c r="H66" i="2"/>
  <c r="BD64" i="2"/>
  <c r="C94" i="1"/>
  <c r="D94" i="1" s="1"/>
  <c r="N64" i="2"/>
  <c r="L65" i="2"/>
  <c r="P65" i="2"/>
  <c r="AP65" i="2" s="1"/>
  <c r="O114" i="2"/>
  <c r="E116" i="2"/>
  <c r="J115" i="2"/>
  <c r="M115" i="2" s="1"/>
  <c r="I64" i="2" l="1"/>
  <c r="R68" i="2"/>
  <c r="AF68" i="2"/>
  <c r="AE68" i="2" s="1"/>
  <c r="S67" i="2"/>
  <c r="AH67" i="2" s="1"/>
  <c r="N65" i="2"/>
  <c r="I65" i="2" s="1"/>
  <c r="C95" i="1"/>
  <c r="D95" i="1" s="1"/>
  <c r="AP66" i="2"/>
  <c r="BD65" i="2"/>
  <c r="Q69" i="2"/>
  <c r="C67" i="2"/>
  <c r="A68" i="2"/>
  <c r="B68" i="2" s="1"/>
  <c r="F68" i="2"/>
  <c r="P66" i="2"/>
  <c r="L66" i="2"/>
  <c r="G67" i="2"/>
  <c r="H67" i="2"/>
  <c r="K115" i="2"/>
  <c r="O115" i="2"/>
  <c r="J116" i="2"/>
  <c r="M116" i="2" s="1"/>
  <c r="E117" i="2"/>
  <c r="K116" i="2" l="1"/>
  <c r="BD66" i="2"/>
  <c r="AP67" i="2"/>
  <c r="C96" i="1"/>
  <c r="D96" i="1" s="1"/>
  <c r="H68" i="2"/>
  <c r="G68" i="2"/>
  <c r="N66" i="2"/>
  <c r="I66" i="2" s="1"/>
  <c r="C68" i="2"/>
  <c r="Q70" i="2"/>
  <c r="F69" i="2"/>
  <c r="A69" i="2"/>
  <c r="B69" i="2" s="1"/>
  <c r="S68" i="2"/>
  <c r="AH68" i="2" s="1"/>
  <c r="AF69" i="2"/>
  <c r="AE69" i="2" s="1"/>
  <c r="R69" i="2"/>
  <c r="L67" i="2"/>
  <c r="P67" i="2"/>
  <c r="O116" i="2"/>
  <c r="J117" i="2"/>
  <c r="M117" i="2" s="1"/>
  <c r="E118" i="2"/>
  <c r="O117" i="2" l="1"/>
  <c r="K117" i="2"/>
  <c r="N67" i="2"/>
  <c r="L68" i="2"/>
  <c r="P68" i="2"/>
  <c r="Q71" i="2"/>
  <c r="A70" i="2"/>
  <c r="B70" i="2" s="1"/>
  <c r="C69" i="2"/>
  <c r="F70" i="2"/>
  <c r="H69" i="2"/>
  <c r="G69" i="2"/>
  <c r="AP68" i="2"/>
  <c r="C97" i="1"/>
  <c r="D97" i="1" s="1"/>
  <c r="BD67" i="2"/>
  <c r="R70" i="2"/>
  <c r="AF70" i="2"/>
  <c r="AE70" i="2" s="1"/>
  <c r="S69" i="2"/>
  <c r="AH69" i="2" s="1"/>
  <c r="E119" i="2"/>
  <c r="J118" i="2"/>
  <c r="M118" i="2" s="1"/>
  <c r="K118" i="2" l="1"/>
  <c r="Q72" i="2"/>
  <c r="C70" i="2"/>
  <c r="F71" i="2"/>
  <c r="A71" i="2"/>
  <c r="B71" i="2" s="1"/>
  <c r="N68" i="2"/>
  <c r="H70" i="2"/>
  <c r="G70" i="2"/>
  <c r="S70" i="2"/>
  <c r="AH70" i="2" s="1"/>
  <c r="AF71" i="2"/>
  <c r="AE71" i="2" s="1"/>
  <c r="R71" i="2"/>
  <c r="C98" i="1"/>
  <c r="D98" i="1" s="1"/>
  <c r="AP69" i="2"/>
  <c r="BD68" i="2"/>
  <c r="L69" i="2"/>
  <c r="P69" i="2"/>
  <c r="I67" i="2"/>
  <c r="O118" i="2"/>
  <c r="E120" i="2"/>
  <c r="J119" i="2"/>
  <c r="M119" i="2" s="1"/>
  <c r="N69" i="2" l="1"/>
  <c r="A72" i="2"/>
  <c r="B72" i="2" s="1"/>
  <c r="C71" i="2"/>
  <c r="Q73" i="2"/>
  <c r="F72" i="2"/>
  <c r="H71" i="2"/>
  <c r="G71" i="2"/>
  <c r="P70" i="2"/>
  <c r="L70" i="2"/>
  <c r="AP70" i="2"/>
  <c r="BD69" i="2"/>
  <c r="C99" i="1"/>
  <c r="D99" i="1" s="1"/>
  <c r="I68" i="2"/>
  <c r="AF72" i="2"/>
  <c r="AE72" i="2" s="1"/>
  <c r="R72" i="2"/>
  <c r="S71" i="2"/>
  <c r="AH71" i="2" s="1"/>
  <c r="K119" i="2"/>
  <c r="O119" i="2"/>
  <c r="J120" i="2"/>
  <c r="M120" i="2" s="1"/>
  <c r="E121" i="2"/>
  <c r="G72" i="2" l="1"/>
  <c r="H72" i="2"/>
  <c r="Q74" i="2"/>
  <c r="F73" i="2"/>
  <c r="A73" i="2"/>
  <c r="B73" i="2" s="1"/>
  <c r="C72" i="2"/>
  <c r="S72" i="2"/>
  <c r="AH72" i="2" s="1"/>
  <c r="R73" i="2"/>
  <c r="AF73" i="2"/>
  <c r="AE73" i="2" s="1"/>
  <c r="N70" i="2"/>
  <c r="L71" i="2"/>
  <c r="P71" i="2"/>
  <c r="C100" i="1"/>
  <c r="D100" i="1" s="1"/>
  <c r="AP71" i="2"/>
  <c r="BD70" i="2"/>
  <c r="I69" i="2"/>
  <c r="K120" i="2"/>
  <c r="O120" i="2"/>
  <c r="J121" i="2"/>
  <c r="M121" i="2" s="1"/>
  <c r="E122" i="2"/>
  <c r="BD71" i="2" l="1"/>
  <c r="C101" i="1"/>
  <c r="D101" i="1" s="1"/>
  <c r="AP72" i="2"/>
  <c r="N71" i="2"/>
  <c r="H73" i="2"/>
  <c r="G73" i="2"/>
  <c r="A74" i="2"/>
  <c r="B74" i="2" s="1"/>
  <c r="C73" i="2"/>
  <c r="F74" i="2"/>
  <c r="Q75" i="2"/>
  <c r="R74" i="2"/>
  <c r="S73" i="2"/>
  <c r="AH73" i="2" s="1"/>
  <c r="AF74" i="2"/>
  <c r="AE74" i="2" s="1"/>
  <c r="I70" i="2"/>
  <c r="P72" i="2"/>
  <c r="L72" i="2"/>
  <c r="E123" i="2"/>
  <c r="J122" i="2"/>
  <c r="M122" i="2" s="1"/>
  <c r="K121" i="2"/>
  <c r="O121" i="2"/>
  <c r="I71" i="2" l="1"/>
  <c r="L73" i="2"/>
  <c r="P73" i="2"/>
  <c r="AF75" i="2"/>
  <c r="AE75" i="2" s="1"/>
  <c r="S74" i="2"/>
  <c r="AH74" i="2" s="1"/>
  <c r="R75" i="2"/>
  <c r="BD72" i="2"/>
  <c r="C102" i="1"/>
  <c r="D102" i="1" s="1"/>
  <c r="AP73" i="2"/>
  <c r="H74" i="2"/>
  <c r="G74" i="2"/>
  <c r="Q76" i="2"/>
  <c r="C74" i="2"/>
  <c r="A75" i="2"/>
  <c r="B75" i="2" s="1"/>
  <c r="F75" i="2"/>
  <c r="N72" i="2"/>
  <c r="K122" i="2"/>
  <c r="O122" i="2"/>
  <c r="E124" i="2"/>
  <c r="J123" i="2"/>
  <c r="M123" i="2" s="1"/>
  <c r="I72" i="2" l="1"/>
  <c r="BD73" i="2"/>
  <c r="C103" i="1"/>
  <c r="D103" i="1" s="1"/>
  <c r="AF76" i="2"/>
  <c r="AE76" i="2" s="1"/>
  <c r="S75" i="2"/>
  <c r="AH75" i="2" s="1"/>
  <c r="R76" i="2"/>
  <c r="F76" i="2"/>
  <c r="Q77" i="2"/>
  <c r="C75" i="2"/>
  <c r="A76" i="2"/>
  <c r="B76" i="2" s="1"/>
  <c r="P74" i="2"/>
  <c r="AP74" i="2" s="1"/>
  <c r="L74" i="2"/>
  <c r="G75" i="2"/>
  <c r="H75" i="2"/>
  <c r="N73" i="2"/>
  <c r="K123" i="2"/>
  <c r="O123" i="2"/>
  <c r="E125" i="2"/>
  <c r="J125" i="2" s="1"/>
  <c r="M125" i="2" s="1"/>
  <c r="J124" i="2"/>
  <c r="M124" i="2" s="1"/>
  <c r="I73" i="2" l="1"/>
  <c r="H76" i="2"/>
  <c r="G76" i="2"/>
  <c r="R77" i="2"/>
  <c r="S76" i="2"/>
  <c r="AH76" i="2" s="1"/>
  <c r="AF77" i="2"/>
  <c r="AE77" i="2" s="1"/>
  <c r="L75" i="2"/>
  <c r="P75" i="2"/>
  <c r="N74" i="2"/>
  <c r="C104" i="1"/>
  <c r="D104" i="1" s="1"/>
  <c r="BD74" i="2"/>
  <c r="AP75" i="2"/>
  <c r="C76" i="2"/>
  <c r="Q78" i="2"/>
  <c r="A77" i="2"/>
  <c r="B77" i="2" s="1"/>
  <c r="F77" i="2"/>
  <c r="K124" i="2"/>
  <c r="O125" i="2" s="1"/>
  <c r="O124" i="2"/>
  <c r="K125" i="2"/>
  <c r="C105" i="1" l="1"/>
  <c r="D105" i="1" s="1"/>
  <c r="BD75" i="2"/>
  <c r="H77" i="2"/>
  <c r="G77" i="2"/>
  <c r="N75" i="2"/>
  <c r="R78" i="2"/>
  <c r="S77" i="2"/>
  <c r="AH77" i="2" s="1"/>
  <c r="AF78" i="2"/>
  <c r="AE78" i="2" s="1"/>
  <c r="A78" i="2"/>
  <c r="B78" i="2" s="1"/>
  <c r="F78" i="2"/>
  <c r="C77" i="2"/>
  <c r="Q79" i="2"/>
  <c r="I74" i="2"/>
  <c r="P76" i="2"/>
  <c r="AP76" i="2" s="1"/>
  <c r="L76" i="2"/>
  <c r="AP77" i="2" l="1"/>
  <c r="C106" i="1"/>
  <c r="D106" i="1" s="1"/>
  <c r="BD76" i="2"/>
  <c r="I75" i="2"/>
  <c r="AF79" i="2"/>
  <c r="AE79" i="2" s="1"/>
  <c r="S78" i="2"/>
  <c r="AH78" i="2" s="1"/>
  <c r="R79" i="2"/>
  <c r="G78" i="2"/>
  <c r="H78" i="2"/>
  <c r="L77" i="2"/>
  <c r="P77" i="2"/>
  <c r="A79" i="2"/>
  <c r="B79" i="2" s="1"/>
  <c r="F79" i="2"/>
  <c r="C78" i="2"/>
  <c r="Q80" i="2"/>
  <c r="N76" i="2"/>
  <c r="I76" i="2" s="1"/>
  <c r="R80" i="2" l="1"/>
  <c r="AF80" i="2"/>
  <c r="AE80" i="2" s="1"/>
  <c r="S79" i="2"/>
  <c r="AH79" i="2" s="1"/>
  <c r="G79" i="2"/>
  <c r="H79" i="2"/>
  <c r="N77" i="2"/>
  <c r="I77" i="2" s="1"/>
  <c r="C79" i="2"/>
  <c r="Q81" i="2"/>
  <c r="A80" i="2"/>
  <c r="B80" i="2" s="1"/>
  <c r="F80" i="2"/>
  <c r="P78" i="2"/>
  <c r="L78" i="2"/>
  <c r="BD77" i="2"/>
  <c r="C107" i="1"/>
  <c r="D107" i="1" s="1"/>
  <c r="AP78" i="2"/>
  <c r="N78" i="2" l="1"/>
  <c r="P79" i="2"/>
  <c r="L79" i="2"/>
  <c r="G80" i="2"/>
  <c r="H80" i="2"/>
  <c r="A81" i="2"/>
  <c r="B81" i="2" s="1"/>
  <c r="Q82" i="2"/>
  <c r="C80" i="2"/>
  <c r="F81" i="2"/>
  <c r="AP79" i="2"/>
  <c r="BD78" i="2"/>
  <c r="C108" i="1"/>
  <c r="D108" i="1" s="1"/>
  <c r="AF81" i="2"/>
  <c r="AE81" i="2" s="1"/>
  <c r="R81" i="2"/>
  <c r="S80" i="2"/>
  <c r="AH80" i="2" s="1"/>
  <c r="I78" i="2" l="1"/>
  <c r="R82" i="2"/>
  <c r="S81" i="2"/>
  <c r="AH81" i="2" s="1"/>
  <c r="AF82" i="2"/>
  <c r="AE82" i="2" s="1"/>
  <c r="AP80" i="2"/>
  <c r="C109" i="1"/>
  <c r="D109" i="1" s="1"/>
  <c r="BD79" i="2"/>
  <c r="P80" i="2"/>
  <c r="L80" i="2"/>
  <c r="N79" i="2"/>
  <c r="G81" i="2"/>
  <c r="H81" i="2"/>
  <c r="A82" i="2"/>
  <c r="B82" i="2" s="1"/>
  <c r="F82" i="2"/>
  <c r="C81" i="2"/>
  <c r="Q83" i="2"/>
  <c r="I79" i="2" l="1"/>
  <c r="G82" i="2"/>
  <c r="H82" i="2"/>
  <c r="C110" i="1"/>
  <c r="D110" i="1" s="1"/>
  <c r="BD80" i="2"/>
  <c r="N80" i="2"/>
  <c r="I80" i="2" s="1"/>
  <c r="Q84" i="2"/>
  <c r="C82" i="2"/>
  <c r="F83" i="2"/>
  <c r="A83" i="2"/>
  <c r="B83" i="2" s="1"/>
  <c r="L81" i="2"/>
  <c r="P81" i="2"/>
  <c r="AP81" i="2" s="1"/>
  <c r="S82" i="2"/>
  <c r="AH82" i="2" s="1"/>
  <c r="AF83" i="2"/>
  <c r="AE83" i="2" s="1"/>
  <c r="R83" i="2"/>
  <c r="R84" i="2" l="1"/>
  <c r="S83" i="2"/>
  <c r="AH83" i="2" s="1"/>
  <c r="AF84" i="2"/>
  <c r="AE84" i="2" s="1"/>
  <c r="A84" i="2"/>
  <c r="B84" i="2" s="1"/>
  <c r="C83" i="2"/>
  <c r="F84" i="2"/>
  <c r="Q85" i="2"/>
  <c r="P82" i="2"/>
  <c r="L82" i="2"/>
  <c r="BD81" i="2"/>
  <c r="AP82" i="2"/>
  <c r="C111" i="1"/>
  <c r="D111" i="1" s="1"/>
  <c r="N81" i="2"/>
  <c r="I81" i="2" s="1"/>
  <c r="G83" i="2"/>
  <c r="H83" i="2"/>
  <c r="C84" i="2" l="1"/>
  <c r="Q86" i="2"/>
  <c r="F85" i="2"/>
  <c r="A85" i="2"/>
  <c r="B85" i="2" s="1"/>
  <c r="S84" i="2"/>
  <c r="AH84" i="2" s="1"/>
  <c r="R85" i="2"/>
  <c r="AF85" i="2"/>
  <c r="AE85" i="2" s="1"/>
  <c r="H84" i="2"/>
  <c r="G84" i="2"/>
  <c r="P83" i="2"/>
  <c r="L83" i="2"/>
  <c r="C112" i="1"/>
  <c r="D112" i="1" s="1"/>
  <c r="BD82" i="2"/>
  <c r="AP83" i="2"/>
  <c r="N82" i="2"/>
  <c r="I82" i="2" l="1"/>
  <c r="P84" i="2"/>
  <c r="AP84" i="2" s="1"/>
  <c r="L84" i="2"/>
  <c r="C113" i="1"/>
  <c r="D113" i="1" s="1"/>
  <c r="BD83" i="2"/>
  <c r="N83" i="2"/>
  <c r="H85" i="2"/>
  <c r="G85" i="2"/>
  <c r="AF86" i="2"/>
  <c r="AE86" i="2" s="1"/>
  <c r="R86" i="2"/>
  <c r="S85" i="2"/>
  <c r="AH85" i="2" s="1"/>
  <c r="C85" i="2"/>
  <c r="Q87" i="2"/>
  <c r="A86" i="2"/>
  <c r="B86" i="2" s="1"/>
  <c r="F86" i="2"/>
  <c r="I83" i="2" l="1"/>
  <c r="H86" i="2"/>
  <c r="G86" i="2"/>
  <c r="AF87" i="2"/>
  <c r="AE87" i="2" s="1"/>
  <c r="S86" i="2"/>
  <c r="AH86" i="2" s="1"/>
  <c r="R87" i="2"/>
  <c r="A87" i="2"/>
  <c r="B87" i="2" s="1"/>
  <c r="Q88" i="2"/>
  <c r="F87" i="2"/>
  <c r="C86" i="2"/>
  <c r="N84" i="2"/>
  <c r="L85" i="2"/>
  <c r="P85" i="2"/>
  <c r="AP85" i="2"/>
  <c r="BD84" i="2"/>
  <c r="C114" i="1"/>
  <c r="D114" i="1" s="1"/>
  <c r="I84" i="2" l="1"/>
  <c r="N85" i="2"/>
  <c r="G87" i="2"/>
  <c r="H87" i="2"/>
  <c r="AP86" i="2"/>
  <c r="BD85" i="2"/>
  <c r="C115" i="1"/>
  <c r="D115" i="1" s="1"/>
  <c r="F88" i="2"/>
  <c r="C87" i="2"/>
  <c r="A88" i="2"/>
  <c r="B88" i="2" s="1"/>
  <c r="Q89" i="2"/>
  <c r="R88" i="2"/>
  <c r="AF88" i="2"/>
  <c r="AE88" i="2" s="1"/>
  <c r="S87" i="2"/>
  <c r="AH87" i="2" s="1"/>
  <c r="P86" i="2"/>
  <c r="L86" i="2"/>
  <c r="L87" i="2" l="1"/>
  <c r="P87" i="2"/>
  <c r="BD86" i="2"/>
  <c r="C116" i="1"/>
  <c r="D116" i="1" s="1"/>
  <c r="AP87" i="2"/>
  <c r="AF89" i="2"/>
  <c r="AE89" i="2" s="1"/>
  <c r="S88" i="2"/>
  <c r="AH88" i="2" s="1"/>
  <c r="R89" i="2"/>
  <c r="H88" i="2"/>
  <c r="G88" i="2"/>
  <c r="Q90" i="2"/>
  <c r="F89" i="2"/>
  <c r="C88" i="2"/>
  <c r="A89" i="2"/>
  <c r="B89" i="2" s="1"/>
  <c r="N86" i="2"/>
  <c r="I85" i="2"/>
  <c r="F90" i="2" l="1"/>
  <c r="C89" i="2"/>
  <c r="A90" i="2"/>
  <c r="B90" i="2" s="1"/>
  <c r="Q91" i="2"/>
  <c r="H89" i="2"/>
  <c r="G89" i="2"/>
  <c r="I86" i="2"/>
  <c r="C117" i="1"/>
  <c r="D117" i="1" s="1"/>
  <c r="BD87" i="2"/>
  <c r="R90" i="2"/>
  <c r="S89" i="2"/>
  <c r="AH89" i="2" s="1"/>
  <c r="AF90" i="2"/>
  <c r="AE90" i="2" s="1"/>
  <c r="P88" i="2"/>
  <c r="AP88" i="2" s="1"/>
  <c r="L88" i="2"/>
  <c r="N87" i="2"/>
  <c r="I87" i="2" l="1"/>
  <c r="A91" i="2"/>
  <c r="B91" i="2" s="1"/>
  <c r="C90" i="2"/>
  <c r="F91" i="2"/>
  <c r="Q92" i="2"/>
  <c r="N88" i="2"/>
  <c r="L89" i="2"/>
  <c r="P89" i="2"/>
  <c r="BD88" i="2"/>
  <c r="AP89" i="2"/>
  <c r="C118" i="1"/>
  <c r="D118" i="1" s="1"/>
  <c r="S90" i="2"/>
  <c r="AH90" i="2" s="1"/>
  <c r="R91" i="2"/>
  <c r="AF91" i="2"/>
  <c r="AE91" i="2" s="1"/>
  <c r="H90" i="2"/>
  <c r="G90" i="2"/>
  <c r="I88" i="2" l="1"/>
  <c r="L90" i="2"/>
  <c r="P90" i="2"/>
  <c r="AP90" i="2" s="1"/>
  <c r="R92" i="2"/>
  <c r="S91" i="2"/>
  <c r="AH91" i="2" s="1"/>
  <c r="AF92" i="2"/>
  <c r="AE92" i="2" s="1"/>
  <c r="G91" i="2"/>
  <c r="H91" i="2"/>
  <c r="N89" i="2"/>
  <c r="BD89" i="2"/>
  <c r="C119" i="1"/>
  <c r="D119" i="1" s="1"/>
  <c r="F92" i="2"/>
  <c r="C91" i="2"/>
  <c r="A92" i="2"/>
  <c r="B92" i="2" s="1"/>
  <c r="Q93" i="2"/>
  <c r="I89" i="2" l="1"/>
  <c r="AF93" i="2"/>
  <c r="AE93" i="2" s="1"/>
  <c r="R93" i="2"/>
  <c r="S92" i="2"/>
  <c r="AH92" i="2" s="1"/>
  <c r="L91" i="2"/>
  <c r="P91" i="2"/>
  <c r="AP91" i="2" s="1"/>
  <c r="BD90" i="2"/>
  <c r="C120" i="1"/>
  <c r="D120" i="1" s="1"/>
  <c r="F93" i="2"/>
  <c r="A93" i="2"/>
  <c r="B93" i="2" s="1"/>
  <c r="C92" i="2"/>
  <c r="Q94" i="2"/>
  <c r="G92" i="2"/>
  <c r="H92" i="2"/>
  <c r="N90" i="2"/>
  <c r="I90" i="2" l="1"/>
  <c r="P92" i="2"/>
  <c r="L92" i="2"/>
  <c r="N91" i="2"/>
  <c r="G93" i="2"/>
  <c r="H93" i="2"/>
  <c r="C121" i="1"/>
  <c r="D121" i="1" s="1"/>
  <c r="AP92" i="2"/>
  <c r="BD91" i="2"/>
  <c r="R94" i="2"/>
  <c r="AF94" i="2"/>
  <c r="AE94" i="2" s="1"/>
  <c r="S93" i="2"/>
  <c r="AH93" i="2" s="1"/>
  <c r="F94" i="2"/>
  <c r="C93" i="2"/>
  <c r="A94" i="2"/>
  <c r="B94" i="2" s="1"/>
  <c r="Q95" i="2"/>
  <c r="I91" i="2" l="1"/>
  <c r="F95" i="2"/>
  <c r="A95" i="2"/>
  <c r="B95" i="2" s="1"/>
  <c r="C94" i="2"/>
  <c r="Q96" i="2"/>
  <c r="P93" i="2"/>
  <c r="AP93" i="2" s="1"/>
  <c r="L93" i="2"/>
  <c r="G94" i="2"/>
  <c r="H94" i="2"/>
  <c r="BD92" i="2"/>
  <c r="C122" i="1"/>
  <c r="D122" i="1" s="1"/>
  <c r="N92" i="2"/>
  <c r="I92" i="2" s="1"/>
  <c r="R95" i="2"/>
  <c r="S94" i="2"/>
  <c r="AH94" i="2" s="1"/>
  <c r="AF95" i="2"/>
  <c r="AE95" i="2" s="1"/>
  <c r="N93" i="2" l="1"/>
  <c r="AF96" i="2"/>
  <c r="AE96" i="2" s="1"/>
  <c r="R96" i="2"/>
  <c r="S95" i="2"/>
  <c r="AH95" i="2" s="1"/>
  <c r="L94" i="2"/>
  <c r="P94" i="2"/>
  <c r="C95" i="2"/>
  <c r="F96" i="2"/>
  <c r="Q97" i="2"/>
  <c r="A96" i="2"/>
  <c r="B96" i="2" s="1"/>
  <c r="BD93" i="2"/>
  <c r="C123" i="1"/>
  <c r="D123" i="1" s="1"/>
  <c r="AP94" i="2"/>
  <c r="G95" i="2"/>
  <c r="H95" i="2"/>
  <c r="I93" i="2" l="1"/>
  <c r="BD94" i="2"/>
  <c r="C124" i="1"/>
  <c r="D124" i="1" s="1"/>
  <c r="AP95" i="2"/>
  <c r="N94" i="2"/>
  <c r="S96" i="2"/>
  <c r="AH96" i="2" s="1"/>
  <c r="R97" i="2"/>
  <c r="AF97" i="2"/>
  <c r="AE97" i="2" s="1"/>
  <c r="H96" i="2"/>
  <c r="G96" i="2"/>
  <c r="Q98" i="2"/>
  <c r="C96" i="2"/>
  <c r="F97" i="2"/>
  <c r="A97" i="2"/>
  <c r="B97" i="2" s="1"/>
  <c r="P95" i="2"/>
  <c r="L95" i="2"/>
  <c r="I94" i="2" l="1"/>
  <c r="F98" i="2"/>
  <c r="Q99" i="2"/>
  <c r="A98" i="2"/>
  <c r="B98" i="2" s="1"/>
  <c r="C97" i="2"/>
  <c r="C125" i="1"/>
  <c r="D125" i="1" s="1"/>
  <c r="BD95" i="2"/>
  <c r="S97" i="2"/>
  <c r="AH97" i="2" s="1"/>
  <c r="AF98" i="2"/>
  <c r="AE98" i="2" s="1"/>
  <c r="R98" i="2"/>
  <c r="N95" i="2"/>
  <c r="I95" i="2" s="1"/>
  <c r="G97" i="2"/>
  <c r="H97" i="2"/>
  <c r="P96" i="2"/>
  <c r="AP96" i="2" s="1"/>
  <c r="L96" i="2"/>
  <c r="C98" i="2" l="1"/>
  <c r="Q100" i="2"/>
  <c r="F99" i="2"/>
  <c r="A99" i="2"/>
  <c r="B99" i="2" s="1"/>
  <c r="N96" i="2"/>
  <c r="R99" i="2"/>
  <c r="S98" i="2"/>
  <c r="AH98" i="2" s="1"/>
  <c r="AF99" i="2"/>
  <c r="AE99" i="2" s="1"/>
  <c r="BD96" i="2"/>
  <c r="AP97" i="2"/>
  <c r="C126" i="1"/>
  <c r="D126" i="1" s="1"/>
  <c r="P97" i="2"/>
  <c r="L97" i="2"/>
  <c r="H98" i="2"/>
  <c r="G98" i="2"/>
  <c r="N97" i="2" l="1"/>
  <c r="I97" i="2" s="1"/>
  <c r="BD97" i="2"/>
  <c r="AP98" i="2"/>
  <c r="C127" i="1"/>
  <c r="D127" i="1" s="1"/>
  <c r="H99" i="2"/>
  <c r="G99" i="2"/>
  <c r="P98" i="2"/>
  <c r="L98" i="2"/>
  <c r="I96" i="2"/>
  <c r="AF100" i="2"/>
  <c r="AE100" i="2" s="1"/>
  <c r="R100" i="2"/>
  <c r="S99" i="2"/>
  <c r="AH99" i="2" s="1"/>
  <c r="F100" i="2"/>
  <c r="A100" i="2"/>
  <c r="B100" i="2" s="1"/>
  <c r="C99" i="2"/>
  <c r="Q101" i="2"/>
  <c r="H100" i="2" l="1"/>
  <c r="G100" i="2"/>
  <c r="BD98" i="2"/>
  <c r="AP99" i="2"/>
  <c r="C128" i="1"/>
  <c r="D128" i="1" s="1"/>
  <c r="L99" i="2"/>
  <c r="P99" i="2"/>
  <c r="F101" i="2"/>
  <c r="A101" i="2"/>
  <c r="B101" i="2" s="1"/>
  <c r="C100" i="2"/>
  <c r="Q102" i="2"/>
  <c r="S100" i="2"/>
  <c r="AH100" i="2" s="1"/>
  <c r="AF101" i="2"/>
  <c r="AE101" i="2" s="1"/>
  <c r="R101" i="2"/>
  <c r="N98" i="2"/>
  <c r="I98" i="2" s="1"/>
  <c r="BD99" i="2" l="1"/>
  <c r="C129" i="1"/>
  <c r="D129" i="1" s="1"/>
  <c r="R102" i="2"/>
  <c r="S101" i="2"/>
  <c r="AH101" i="2" s="1"/>
  <c r="AF102" i="2"/>
  <c r="AE102" i="2" s="1"/>
  <c r="N99" i="2"/>
  <c r="I99" i="2" s="1"/>
  <c r="G101" i="2"/>
  <c r="H101" i="2"/>
  <c r="C101" i="2"/>
  <c r="Q103" i="2"/>
  <c r="F102" i="2"/>
  <c r="A102" i="2"/>
  <c r="B102" i="2" s="1"/>
  <c r="L100" i="2"/>
  <c r="P100" i="2"/>
  <c r="AP100" i="2" s="1"/>
  <c r="AP101" i="2" l="1"/>
  <c r="BD100" i="2"/>
  <c r="C130" i="1"/>
  <c r="D130" i="1" s="1"/>
  <c r="N100" i="2"/>
  <c r="F103" i="2"/>
  <c r="Q104" i="2"/>
  <c r="A103" i="2"/>
  <c r="B103" i="2" s="1"/>
  <c r="C102" i="2"/>
  <c r="S102" i="2"/>
  <c r="AH102" i="2" s="1"/>
  <c r="AF103" i="2"/>
  <c r="AE103" i="2" s="1"/>
  <c r="R103" i="2"/>
  <c r="P101" i="2"/>
  <c r="L101" i="2"/>
  <c r="G102" i="2"/>
  <c r="H102" i="2"/>
  <c r="I100" i="2" l="1"/>
  <c r="Q105" i="2"/>
  <c r="C103" i="2"/>
  <c r="F104" i="2"/>
  <c r="A104" i="2"/>
  <c r="B104" i="2" s="1"/>
  <c r="S103" i="2"/>
  <c r="AH103" i="2" s="1"/>
  <c r="AF104" i="2"/>
  <c r="AE104" i="2" s="1"/>
  <c r="R104" i="2"/>
  <c r="H103" i="2"/>
  <c r="G103" i="2"/>
  <c r="P102" i="2"/>
  <c r="AP102" i="2" s="1"/>
  <c r="L102" i="2"/>
  <c r="N101" i="2"/>
  <c r="C131" i="1"/>
  <c r="D131" i="1" s="1"/>
  <c r="BD101" i="2"/>
  <c r="L103" i="2" l="1"/>
  <c r="P103" i="2"/>
  <c r="N102" i="2"/>
  <c r="I102" i="2" s="1"/>
  <c r="H104" i="2"/>
  <c r="G104" i="2"/>
  <c r="I101" i="2"/>
  <c r="C132" i="1"/>
  <c r="D132" i="1" s="1"/>
  <c r="BD102" i="2"/>
  <c r="AP103" i="2"/>
  <c r="F105" i="2"/>
  <c r="A105" i="2"/>
  <c r="B105" i="2" s="1"/>
  <c r="C104" i="2"/>
  <c r="Q106" i="2"/>
  <c r="R105" i="2"/>
  <c r="AF105" i="2"/>
  <c r="AE105" i="2" s="1"/>
  <c r="S104" i="2"/>
  <c r="AH104" i="2" s="1"/>
  <c r="AF106" i="2" l="1"/>
  <c r="AE106" i="2" s="1"/>
  <c r="R106" i="2"/>
  <c r="S105" i="2"/>
  <c r="AH105" i="2" s="1"/>
  <c r="P104" i="2"/>
  <c r="L104" i="2"/>
  <c r="H105" i="2"/>
  <c r="G105" i="2"/>
  <c r="F106" i="2"/>
  <c r="A106" i="2"/>
  <c r="B106" i="2" s="1"/>
  <c r="Q107" i="2"/>
  <c r="C105" i="2"/>
  <c r="AP104" i="2"/>
  <c r="C133" i="1"/>
  <c r="D133" i="1" s="1"/>
  <c r="BD103" i="2"/>
  <c r="N103" i="2"/>
  <c r="N104" i="2" l="1"/>
  <c r="H106" i="2"/>
  <c r="G106" i="2"/>
  <c r="I103" i="2"/>
  <c r="P105" i="2"/>
  <c r="L105" i="2"/>
  <c r="BD104" i="2"/>
  <c r="AP105" i="2"/>
  <c r="C134" i="1"/>
  <c r="D134" i="1" s="1"/>
  <c r="S106" i="2"/>
  <c r="AH106" i="2" s="1"/>
  <c r="AF107" i="2"/>
  <c r="AE107" i="2" s="1"/>
  <c r="R107" i="2"/>
  <c r="Q108" i="2"/>
  <c r="F107" i="2"/>
  <c r="A107" i="2"/>
  <c r="B107" i="2" s="1"/>
  <c r="C106" i="2"/>
  <c r="I104" i="2" l="1"/>
  <c r="S107" i="2"/>
  <c r="AH107" i="2" s="1"/>
  <c r="AF108" i="2"/>
  <c r="AE108" i="2" s="1"/>
  <c r="R108" i="2"/>
  <c r="G107" i="2"/>
  <c r="H107" i="2"/>
  <c r="P106" i="2"/>
  <c r="L106" i="2"/>
  <c r="Q109" i="2"/>
  <c r="F108" i="2"/>
  <c r="A108" i="2"/>
  <c r="B108" i="2" s="1"/>
  <c r="C107" i="2"/>
  <c r="N105" i="2"/>
  <c r="BD105" i="2"/>
  <c r="AP106" i="2"/>
  <c r="C135" i="1"/>
  <c r="D135" i="1" s="1"/>
  <c r="AF109" i="2" l="1"/>
  <c r="AE109" i="2" s="1"/>
  <c r="S108" i="2"/>
  <c r="AH108" i="2" s="1"/>
  <c r="R109" i="2"/>
  <c r="N106" i="2"/>
  <c r="I106" i="2" s="1"/>
  <c r="I105" i="2"/>
  <c r="C108" i="2"/>
  <c r="F109" i="2"/>
  <c r="A109" i="2"/>
  <c r="B109" i="2" s="1"/>
  <c r="Q110" i="2"/>
  <c r="BD106" i="2"/>
  <c r="C136" i="1"/>
  <c r="D136" i="1" s="1"/>
  <c r="P107" i="2"/>
  <c r="AP107" i="2" s="1"/>
  <c r="L107" i="2"/>
  <c r="G108" i="2"/>
  <c r="H108" i="2"/>
  <c r="N107" i="2" l="1"/>
  <c r="C137" i="1"/>
  <c r="D137" i="1" s="1"/>
  <c r="BD107" i="2"/>
  <c r="P108" i="2"/>
  <c r="AP108" i="2" s="1"/>
  <c r="L108" i="2"/>
  <c r="H109" i="2"/>
  <c r="G109" i="2"/>
  <c r="R110" i="2"/>
  <c r="S109" i="2"/>
  <c r="AH109" i="2" s="1"/>
  <c r="AF110" i="2"/>
  <c r="AE110" i="2" s="1"/>
  <c r="F110" i="2"/>
  <c r="Q111" i="2"/>
  <c r="A110" i="2"/>
  <c r="B110" i="2" s="1"/>
  <c r="C109" i="2"/>
  <c r="I107" i="2" l="1"/>
  <c r="L109" i="2"/>
  <c r="P109" i="2"/>
  <c r="Q112" i="2"/>
  <c r="C110" i="2"/>
  <c r="A111" i="2"/>
  <c r="B111" i="2" s="1"/>
  <c r="F111" i="2"/>
  <c r="G110" i="2"/>
  <c r="H110" i="2"/>
  <c r="N108" i="2"/>
  <c r="BD108" i="2"/>
  <c r="C138" i="1"/>
  <c r="D138" i="1" s="1"/>
  <c r="AP109" i="2"/>
  <c r="AF111" i="2"/>
  <c r="AE111" i="2" s="1"/>
  <c r="S110" i="2"/>
  <c r="AH110" i="2" s="1"/>
  <c r="R111" i="2"/>
  <c r="I108" i="2" l="1"/>
  <c r="L110" i="2"/>
  <c r="P110" i="2"/>
  <c r="AP110" i="2" s="1"/>
  <c r="C139" i="1"/>
  <c r="D139" i="1" s="1"/>
  <c r="BD109" i="2"/>
  <c r="S111" i="2"/>
  <c r="AH111" i="2" s="1"/>
  <c r="AF112" i="2"/>
  <c r="AE112" i="2" s="1"/>
  <c r="R112" i="2"/>
  <c r="Q113" i="2"/>
  <c r="A112" i="2"/>
  <c r="B112" i="2" s="1"/>
  <c r="C111" i="2"/>
  <c r="F112" i="2"/>
  <c r="G111" i="2"/>
  <c r="H111" i="2"/>
  <c r="N109" i="2"/>
  <c r="I109" i="2" l="1"/>
  <c r="S112" i="2"/>
  <c r="AH112" i="2" s="1"/>
  <c r="R113" i="2"/>
  <c r="AF113" i="2"/>
  <c r="AE113" i="2" s="1"/>
  <c r="P111" i="2"/>
  <c r="AP111" i="2" s="1"/>
  <c r="L111" i="2"/>
  <c r="H112" i="2"/>
  <c r="G112" i="2"/>
  <c r="BD110" i="2"/>
  <c r="C140" i="1"/>
  <c r="D140" i="1" s="1"/>
  <c r="F113" i="2"/>
  <c r="C112" i="2"/>
  <c r="A113" i="2"/>
  <c r="B113" i="2" s="1"/>
  <c r="Q114" i="2"/>
  <c r="N110" i="2"/>
  <c r="P112" i="2" l="1"/>
  <c r="AP112" i="2" s="1"/>
  <c r="L112" i="2"/>
  <c r="BD111" i="2"/>
  <c r="C141" i="1"/>
  <c r="D141" i="1" s="1"/>
  <c r="H113" i="2"/>
  <c r="G113" i="2"/>
  <c r="S113" i="2"/>
  <c r="AH113" i="2" s="1"/>
  <c r="AF114" i="2"/>
  <c r="AE114" i="2" s="1"/>
  <c r="R114" i="2"/>
  <c r="F114" i="2"/>
  <c r="C113" i="2"/>
  <c r="A114" i="2"/>
  <c r="B114" i="2" s="1"/>
  <c r="Q115" i="2"/>
  <c r="N111" i="2"/>
  <c r="I110" i="2"/>
  <c r="S114" i="2" l="1"/>
  <c r="AH114" i="2" s="1"/>
  <c r="AF115" i="2"/>
  <c r="AE115" i="2" s="1"/>
  <c r="R115" i="2"/>
  <c r="P113" i="2"/>
  <c r="L113" i="2"/>
  <c r="F115" i="2"/>
  <c r="C114" i="2"/>
  <c r="A115" i="2"/>
  <c r="B115" i="2" s="1"/>
  <c r="Q116" i="2"/>
  <c r="H114" i="2"/>
  <c r="G114" i="2"/>
  <c r="N112" i="2"/>
  <c r="I112" i="2" s="1"/>
  <c r="I111" i="2"/>
  <c r="AP113" i="2"/>
  <c r="C142" i="1"/>
  <c r="D142" i="1" s="1"/>
  <c r="BD112" i="2"/>
  <c r="H115" i="2" l="1"/>
  <c r="G115" i="2"/>
  <c r="F116" i="2"/>
  <c r="A116" i="2"/>
  <c r="B116" i="2" s="1"/>
  <c r="C115" i="2"/>
  <c r="Q117" i="2"/>
  <c r="AP114" i="2"/>
  <c r="C143" i="1"/>
  <c r="D143" i="1" s="1"/>
  <c r="BD113" i="2"/>
  <c r="P114" i="2"/>
  <c r="L114" i="2"/>
  <c r="N113" i="2"/>
  <c r="I113" i="2" s="1"/>
  <c r="AF116" i="2"/>
  <c r="AE116" i="2" s="1"/>
  <c r="S115" i="2"/>
  <c r="AH115" i="2" s="1"/>
  <c r="R116" i="2"/>
  <c r="AF117" i="2" l="1"/>
  <c r="AE117" i="2" s="1"/>
  <c r="R117" i="2"/>
  <c r="S116" i="2"/>
  <c r="AH116" i="2" s="1"/>
  <c r="BD114" i="2"/>
  <c r="C144" i="1"/>
  <c r="D144" i="1" s="1"/>
  <c r="N114" i="2"/>
  <c r="I114" i="2" s="1"/>
  <c r="G116" i="2"/>
  <c r="H116" i="2"/>
  <c r="F117" i="2"/>
  <c r="A117" i="2"/>
  <c r="B117" i="2" s="1"/>
  <c r="Q118" i="2"/>
  <c r="C116" i="2"/>
  <c r="P115" i="2"/>
  <c r="AP115" i="2" s="1"/>
  <c r="L115" i="2"/>
  <c r="C145" i="1" l="1"/>
  <c r="D145" i="1" s="1"/>
  <c r="BD115" i="2"/>
  <c r="AP116" i="2"/>
  <c r="AF118" i="2"/>
  <c r="AE118" i="2" s="1"/>
  <c r="S117" i="2"/>
  <c r="AH117" i="2" s="1"/>
  <c r="R118" i="2"/>
  <c r="N115" i="2"/>
  <c r="I115" i="2" s="1"/>
  <c r="F118" i="2"/>
  <c r="Q119" i="2"/>
  <c r="A118" i="2"/>
  <c r="B118" i="2" s="1"/>
  <c r="C117" i="2"/>
  <c r="H117" i="2"/>
  <c r="G117" i="2"/>
  <c r="P116" i="2"/>
  <c r="L116" i="2"/>
  <c r="N116" i="2" l="1"/>
  <c r="AP117" i="2"/>
  <c r="C146" i="1"/>
  <c r="D146" i="1" s="1"/>
  <c r="BD116" i="2"/>
  <c r="A119" i="2"/>
  <c r="B119" i="2" s="1"/>
  <c r="C118" i="2"/>
  <c r="Q120" i="2"/>
  <c r="F119" i="2"/>
  <c r="AF119" i="2"/>
  <c r="AE119" i="2" s="1"/>
  <c r="S118" i="2"/>
  <c r="AH118" i="2" s="1"/>
  <c r="R119" i="2"/>
  <c r="P117" i="2"/>
  <c r="L117" i="2"/>
  <c r="H118" i="2"/>
  <c r="G118" i="2"/>
  <c r="I116" i="2" l="1"/>
  <c r="R120" i="2"/>
  <c r="S119" i="2"/>
  <c r="AH119" i="2" s="1"/>
  <c r="AF120" i="2"/>
  <c r="AE120" i="2" s="1"/>
  <c r="C147" i="1"/>
  <c r="D147" i="1" s="1"/>
  <c r="BD117" i="2"/>
  <c r="P118" i="2"/>
  <c r="AP118" i="2" s="1"/>
  <c r="L118" i="2"/>
  <c r="N117" i="2"/>
  <c r="F120" i="2"/>
  <c r="C119" i="2"/>
  <c r="A120" i="2"/>
  <c r="B120" i="2" s="1"/>
  <c r="Q121" i="2"/>
  <c r="H119" i="2"/>
  <c r="G119" i="2"/>
  <c r="I117" i="2" l="1"/>
  <c r="AP119" i="2"/>
  <c r="C148" i="1"/>
  <c r="D148" i="1" s="1"/>
  <c r="BD118" i="2"/>
  <c r="N118" i="2"/>
  <c r="P119" i="2"/>
  <c r="L119" i="2"/>
  <c r="R121" i="2"/>
  <c r="S120" i="2"/>
  <c r="AH120" i="2" s="1"/>
  <c r="AF121" i="2"/>
  <c r="AE121" i="2" s="1"/>
  <c r="G120" i="2"/>
  <c r="H120" i="2"/>
  <c r="A121" i="2"/>
  <c r="B121" i="2" s="1"/>
  <c r="Q122" i="2"/>
  <c r="C120" i="2"/>
  <c r="F121" i="2"/>
  <c r="I118" i="2" l="1"/>
  <c r="F122" i="2"/>
  <c r="Q123" i="2"/>
  <c r="A122" i="2"/>
  <c r="B122" i="2" s="1"/>
  <c r="C121" i="2"/>
  <c r="N119" i="2"/>
  <c r="G121" i="2"/>
  <c r="H121" i="2"/>
  <c r="S121" i="2"/>
  <c r="AH121" i="2" s="1"/>
  <c r="AF122" i="2"/>
  <c r="AE122" i="2" s="1"/>
  <c r="R122" i="2"/>
  <c r="L120" i="2"/>
  <c r="P120" i="2"/>
  <c r="AP120" i="2" s="1"/>
  <c r="BD119" i="2"/>
  <c r="C149" i="1"/>
  <c r="D149" i="1" s="1"/>
  <c r="L121" i="2" l="1"/>
  <c r="P121" i="2"/>
  <c r="N120" i="2"/>
  <c r="A123" i="2"/>
  <c r="B123" i="2" s="1"/>
  <c r="Q124" i="2"/>
  <c r="C122" i="2"/>
  <c r="F123" i="2"/>
  <c r="BD120" i="2"/>
  <c r="AP121" i="2"/>
  <c r="C150" i="1"/>
  <c r="D150" i="1" s="1"/>
  <c r="R123" i="2"/>
  <c r="AF123" i="2"/>
  <c r="AE123" i="2" s="1"/>
  <c r="S122" i="2"/>
  <c r="AH122" i="2" s="1"/>
  <c r="I119" i="2"/>
  <c r="H122" i="2"/>
  <c r="G122" i="2"/>
  <c r="I120" i="2" l="1"/>
  <c r="H123" i="2"/>
  <c r="G123" i="2"/>
  <c r="S123" i="2"/>
  <c r="AH123" i="2" s="1"/>
  <c r="R124" i="2"/>
  <c r="AF124" i="2"/>
  <c r="P122" i="2"/>
  <c r="L122" i="2"/>
  <c r="F124" i="2"/>
  <c r="A124" i="2"/>
  <c r="B124" i="2" s="1"/>
  <c r="Q125" i="2"/>
  <c r="C123" i="2"/>
  <c r="BD121" i="2"/>
  <c r="C151" i="1"/>
  <c r="D151" i="1" s="1"/>
  <c r="AP122" i="2"/>
  <c r="N121" i="2"/>
  <c r="N122" i="2" l="1"/>
  <c r="AE124" i="2"/>
  <c r="AP123" i="2"/>
  <c r="BD122" i="2"/>
  <c r="C152" i="1"/>
  <c r="D152" i="1" s="1"/>
  <c r="AF125" i="2"/>
  <c r="AE125" i="2" s="1"/>
  <c r="S124" i="2"/>
  <c r="AH124" i="2" s="1"/>
  <c r="R125" i="2"/>
  <c r="H124" i="2"/>
  <c r="G124" i="2"/>
  <c r="I121" i="2"/>
  <c r="C124" i="2"/>
  <c r="Q126" i="2"/>
  <c r="F125" i="2"/>
  <c r="P123" i="2"/>
  <c r="L123" i="2"/>
  <c r="I122" i="2" l="1"/>
  <c r="G125" i="2"/>
  <c r="G4" i="2" s="1"/>
  <c r="I6" i="2" s="1"/>
  <c r="K6" i="2" s="1"/>
  <c r="H125" i="2"/>
  <c r="P124" i="2"/>
  <c r="L124" i="2"/>
  <c r="N123" i="2"/>
  <c r="AF126" i="2"/>
  <c r="AE126" i="2" s="1"/>
  <c r="R126" i="2"/>
  <c r="Q3" i="2"/>
  <c r="S125" i="2"/>
  <c r="AH125" i="2" s="1"/>
  <c r="BD123" i="2"/>
  <c r="AP124" i="2"/>
  <c r="C153" i="1"/>
  <c r="D153" i="1" s="1"/>
  <c r="AF2" i="2" l="1"/>
  <c r="AG126" i="2"/>
  <c r="AH1" i="2"/>
  <c r="I3" i="2"/>
  <c r="C32" i="1" s="1"/>
  <c r="AP125" i="2"/>
  <c r="C154" i="1"/>
  <c r="D154" i="1" s="1"/>
  <c r="BD124" i="2"/>
  <c r="J7" i="2"/>
  <c r="M7" i="2" s="1"/>
  <c r="I123" i="2"/>
  <c r="N124" i="2"/>
  <c r="I124" i="2"/>
  <c r="L125" i="2"/>
  <c r="P125" i="2"/>
  <c r="T6" i="2" l="1"/>
  <c r="AR6" i="2" s="1"/>
  <c r="O7" i="2"/>
  <c r="C155" i="1"/>
  <c r="BD125" i="2"/>
  <c r="L7" i="2"/>
  <c r="N125" i="2"/>
  <c r="W6" i="2" l="1"/>
  <c r="Z7" i="2" s="1"/>
  <c r="Y7" i="2"/>
  <c r="AS6" i="2"/>
  <c r="G36" i="1" s="1"/>
  <c r="P36" i="1" s="1"/>
  <c r="AQ6" i="2"/>
  <c r="F36" i="1"/>
  <c r="O36" i="1" s="1"/>
  <c r="AT6" i="2"/>
  <c r="H36" i="1" s="1"/>
  <c r="V7" i="2"/>
  <c r="X7" i="2" s="1"/>
  <c r="AV6" i="2"/>
  <c r="K36" i="1" s="1"/>
  <c r="I125" i="2"/>
  <c r="N7" i="2"/>
  <c r="I7" i="2" s="1"/>
  <c r="J8" i="2" s="1"/>
  <c r="M8" i="2" s="1"/>
  <c r="B4" i="3"/>
  <c r="D155" i="1"/>
  <c r="J40" i="4" l="1"/>
  <c r="L40" i="4" s="1"/>
  <c r="Q12" i="4"/>
  <c r="N36" i="1"/>
  <c r="T7" i="2"/>
  <c r="AT7" i="2" s="1"/>
  <c r="H37" i="1" s="1"/>
  <c r="J36" i="1"/>
  <c r="L8" i="2"/>
  <c r="N8" i="2" s="1"/>
  <c r="K7" i="2"/>
  <c r="O8" i="2" s="1"/>
  <c r="C4" i="3"/>
  <c r="B5" i="3"/>
  <c r="W7" i="2" l="1"/>
  <c r="Y8" i="2" s="1"/>
  <c r="V8" i="2"/>
  <c r="X8" i="2" s="1"/>
  <c r="C5" i="3"/>
  <c r="B6" i="3"/>
  <c r="I8" i="2"/>
  <c r="Z8" i="2" l="1"/>
  <c r="T8" i="2" s="1"/>
  <c r="W8" i="2" s="1"/>
  <c r="AC8" i="2" s="1"/>
  <c r="AB8" i="2"/>
  <c r="C6" i="3"/>
  <c r="B7" i="3"/>
  <c r="K8" i="2"/>
  <c r="J9" i="2"/>
  <c r="M9" i="2" s="1"/>
  <c r="Y9" i="2" l="1"/>
  <c r="Z9" i="2"/>
  <c r="V9" i="2"/>
  <c r="AB9" i="2" s="1"/>
  <c r="AT8" i="2"/>
  <c r="H38" i="1" s="1"/>
  <c r="B8" i="3"/>
  <c r="C7" i="3"/>
  <c r="L9" i="2"/>
  <c r="O9" i="2"/>
  <c r="X9" i="2" l="1"/>
  <c r="T9" i="2"/>
  <c r="AT9" i="2" s="1"/>
  <c r="H39" i="1" s="1"/>
  <c r="C8" i="3"/>
  <c r="B9" i="3"/>
  <c r="N9" i="2"/>
  <c r="V10" i="2" l="1"/>
  <c r="X10" i="2" s="1"/>
  <c r="W9" i="2"/>
  <c r="C9" i="3"/>
  <c r="B10" i="3"/>
  <c r="I9" i="2"/>
  <c r="AB10" i="2" l="1"/>
  <c r="Z10" i="2"/>
  <c r="Y10" i="2"/>
  <c r="AC9" i="2"/>
  <c r="B11" i="3"/>
  <c r="C10" i="3"/>
  <c r="K9" i="2"/>
  <c r="J10" i="2"/>
  <c r="M10" i="2" s="1"/>
  <c r="T10" i="2" l="1"/>
  <c r="AT10" i="2" s="1"/>
  <c r="H40" i="1" s="1"/>
  <c r="C11" i="3"/>
  <c r="B12" i="3"/>
  <c r="L10" i="2"/>
  <c r="O10" i="2"/>
  <c r="V11" i="2" l="1"/>
  <c r="X11" i="2" s="1"/>
  <c r="W10" i="2"/>
  <c r="AC10" i="2" s="1"/>
  <c r="B13" i="3"/>
  <c r="C12" i="3"/>
  <c r="N10" i="2"/>
  <c r="Y11" i="2" l="1"/>
  <c r="AB11" i="2"/>
  <c r="Z11" i="2"/>
  <c r="C13" i="3"/>
  <c r="B14" i="3"/>
  <c r="I10" i="2"/>
  <c r="T11" i="2" l="1"/>
  <c r="AT11" i="2" s="1"/>
  <c r="H41" i="1" s="1"/>
  <c r="C14" i="3"/>
  <c r="B15" i="3"/>
  <c r="K10" i="2"/>
  <c r="J11" i="2"/>
  <c r="M11" i="2" s="1"/>
  <c r="W11" i="2" l="1"/>
  <c r="AC11" i="2" s="1"/>
  <c r="V12" i="2"/>
  <c r="B16" i="3"/>
  <c r="C15" i="3"/>
  <c r="Z12" i="2"/>
  <c r="Y12" i="2"/>
  <c r="AB12" i="2"/>
  <c r="X12" i="2"/>
  <c r="O11" i="2"/>
  <c r="L11" i="2"/>
  <c r="C16" i="3" l="1"/>
  <c r="B17" i="3"/>
  <c r="T12" i="2"/>
  <c r="W12" i="2" s="1"/>
  <c r="N11" i="2"/>
  <c r="B18" i="3" l="1"/>
  <c r="C17" i="3"/>
  <c r="AT12" i="2"/>
  <c r="H42" i="1" s="1"/>
  <c r="V13" i="2"/>
  <c r="X13" i="2" s="1"/>
  <c r="I11" i="2"/>
  <c r="AC12" i="2"/>
  <c r="Y13" i="2"/>
  <c r="Z13" i="2"/>
  <c r="B19" i="3" l="1"/>
  <c r="C18" i="3"/>
  <c r="AB13" i="2"/>
  <c r="K11" i="2"/>
  <c r="J12" i="2"/>
  <c r="M12" i="2" s="1"/>
  <c r="T13" i="2"/>
  <c r="B20" i="3" l="1"/>
  <c r="C19" i="3"/>
  <c r="O12" i="2"/>
  <c r="L12" i="2"/>
  <c r="W13" i="2"/>
  <c r="AT13" i="2"/>
  <c r="H43" i="1" s="1"/>
  <c r="V14" i="2"/>
  <c r="C20" i="3" l="1"/>
  <c r="B21" i="3"/>
  <c r="AB14" i="2"/>
  <c r="X14" i="2"/>
  <c r="AC13" i="2"/>
  <c r="Z14" i="2"/>
  <c r="Y14" i="2"/>
  <c r="N12" i="2"/>
  <c r="C21" i="3" l="1"/>
  <c r="B22" i="3"/>
  <c r="I12" i="2"/>
  <c r="T14" i="2"/>
  <c r="C22" i="3" l="1"/>
  <c r="B23" i="3"/>
  <c r="W14" i="2"/>
  <c r="AT14" i="2"/>
  <c r="H44" i="1" s="1"/>
  <c r="V15" i="2"/>
  <c r="K12" i="2"/>
  <c r="J13" i="2"/>
  <c r="M13" i="2" s="1"/>
  <c r="C23" i="3" l="1"/>
  <c r="B24" i="3"/>
  <c r="O13" i="2"/>
  <c r="L13" i="2"/>
  <c r="AB15" i="2"/>
  <c r="X15" i="2"/>
  <c r="AC14" i="2"/>
  <c r="Y15" i="2"/>
  <c r="Z15" i="2"/>
  <c r="C24" i="3" l="1"/>
  <c r="B25" i="3"/>
  <c r="T15" i="2"/>
  <c r="V16" i="2" s="1"/>
  <c r="X16" i="2" s="1"/>
  <c r="N13" i="2"/>
  <c r="B26" i="3" l="1"/>
  <c r="C25" i="3"/>
  <c r="W15" i="2"/>
  <c r="AB16" i="2" s="1"/>
  <c r="AT15" i="2"/>
  <c r="H45" i="1" s="1"/>
  <c r="I13" i="2"/>
  <c r="C26" i="3" l="1"/>
  <c r="B27" i="3"/>
  <c r="Y16" i="2"/>
  <c r="AC15" i="2"/>
  <c r="Z16" i="2"/>
  <c r="K13" i="2"/>
  <c r="J14" i="2"/>
  <c r="M14" i="2" s="1"/>
  <c r="C27" i="3" l="1"/>
  <c r="B28" i="3"/>
  <c r="B29" i="3" s="1"/>
  <c r="T16" i="2"/>
  <c r="W16" i="2" s="1"/>
  <c r="L14" i="2"/>
  <c r="O14" i="2"/>
  <c r="B30" i="3" l="1"/>
  <c r="C29" i="3"/>
  <c r="V17" i="2"/>
  <c r="AT16" i="2"/>
  <c r="H46" i="1" s="1"/>
  <c r="N14" i="2"/>
  <c r="AC16" i="2"/>
  <c r="Y17" i="2"/>
  <c r="Z17" i="2"/>
  <c r="B31" i="3" l="1"/>
  <c r="B32" i="3" s="1"/>
  <c r="B33" i="3" s="1"/>
  <c r="X17" i="2"/>
  <c r="AB17" i="2"/>
  <c r="T17" i="2"/>
  <c r="I14" i="2"/>
  <c r="V18" i="2" l="1"/>
  <c r="X18" i="2" s="1"/>
  <c r="AT17" i="2"/>
  <c r="H47" i="1" s="1"/>
  <c r="W17" i="2"/>
  <c r="Y18" i="2" s="1"/>
  <c r="B34" i="3"/>
  <c r="K14" i="2"/>
  <c r="J15" i="2"/>
  <c r="M15" i="2" s="1"/>
  <c r="AC17" i="2" l="1"/>
  <c r="AB18" i="2"/>
  <c r="Z18" i="2"/>
  <c r="T18" i="2" s="1"/>
  <c r="O15" i="2"/>
  <c r="L15" i="2"/>
  <c r="B35" i="3"/>
  <c r="N15" i="2" l="1"/>
  <c r="B36" i="3"/>
  <c r="W18" i="2"/>
  <c r="AT18" i="2"/>
  <c r="H48" i="1" s="1"/>
  <c r="V19" i="2"/>
  <c r="I15" i="2" l="1"/>
  <c r="AB19" i="2"/>
  <c r="X19" i="2"/>
  <c r="AC18" i="2"/>
  <c r="Y19" i="2"/>
  <c r="Z19" i="2"/>
  <c r="B37" i="3"/>
  <c r="K15" i="2" l="1"/>
  <c r="J16" i="2"/>
  <c r="M16" i="2" s="1"/>
  <c r="B38" i="3"/>
  <c r="T19" i="2"/>
  <c r="W19" i="2" l="1"/>
  <c r="AT19" i="2"/>
  <c r="H49" i="1" s="1"/>
  <c r="V20" i="2"/>
  <c r="O16" i="2"/>
  <c r="L16" i="2"/>
  <c r="B39" i="3"/>
  <c r="AB20" i="2" l="1"/>
  <c r="X20" i="2"/>
  <c r="N16" i="2"/>
  <c r="AC19" i="2"/>
  <c r="Y20" i="2"/>
  <c r="Z20" i="2"/>
  <c r="B40" i="3"/>
  <c r="B41" i="3" l="1"/>
  <c r="T20" i="2"/>
  <c r="I16" i="2"/>
  <c r="B42" i="3" l="1"/>
  <c r="K16" i="2"/>
  <c r="J17" i="2"/>
  <c r="W20" i="2"/>
  <c r="AT20" i="2"/>
  <c r="H50" i="1" s="1"/>
  <c r="V21" i="2"/>
  <c r="AC20" i="2" l="1"/>
  <c r="Z21" i="2"/>
  <c r="Y21" i="2"/>
  <c r="AB21" i="2"/>
  <c r="X21" i="2"/>
  <c r="L17" i="2"/>
  <c r="O17" i="2"/>
  <c r="C42" i="3"/>
  <c r="B43" i="3"/>
  <c r="N17" i="2" l="1"/>
  <c r="B44" i="3"/>
  <c r="T21" i="2"/>
  <c r="W21" i="2" l="1"/>
  <c r="AT21" i="2"/>
  <c r="H51" i="1" s="1"/>
  <c r="V22" i="2"/>
  <c r="I17" i="2"/>
  <c r="C44" i="3"/>
  <c r="B45" i="3"/>
  <c r="J18" i="2" l="1"/>
  <c r="M18" i="2" s="1"/>
  <c r="K17" i="2"/>
  <c r="B46" i="3"/>
  <c r="AC21" i="2"/>
  <c r="Z22" i="2"/>
  <c r="Y22" i="2"/>
  <c r="AB22" i="2"/>
  <c r="X22" i="2"/>
  <c r="L18" i="2" l="1"/>
  <c r="O18" i="2"/>
  <c r="T22" i="2"/>
  <c r="B47" i="3"/>
  <c r="N18" i="2" l="1"/>
  <c r="C47" i="3"/>
  <c r="B48" i="3"/>
  <c r="W22" i="2"/>
  <c r="AT22" i="2"/>
  <c r="H52" i="1" s="1"/>
  <c r="V23" i="2"/>
  <c r="I18" i="2" l="1"/>
  <c r="B49" i="3"/>
  <c r="AC22" i="2"/>
  <c r="Y23" i="2"/>
  <c r="Z23" i="2"/>
  <c r="AB23" i="2"/>
  <c r="X23" i="2"/>
  <c r="K18" i="2" l="1"/>
  <c r="J19" i="2"/>
  <c r="M19" i="2" s="1"/>
  <c r="T23" i="2"/>
  <c r="V24" i="2" s="1"/>
  <c r="X24" i="2" s="1"/>
  <c r="B50" i="3"/>
  <c r="O19" i="2" l="1"/>
  <c r="L19" i="2"/>
  <c r="AT23" i="2"/>
  <c r="H53" i="1" s="1"/>
  <c r="W23" i="2"/>
  <c r="AB24" i="2" s="1"/>
  <c r="C50" i="3"/>
  <c r="B51" i="3"/>
  <c r="N19" i="2" l="1"/>
  <c r="Y24" i="2"/>
  <c r="Z24" i="2"/>
  <c r="AC23" i="2"/>
  <c r="B52" i="3"/>
  <c r="I19" i="2" l="1"/>
  <c r="T24" i="2"/>
  <c r="B53" i="3"/>
  <c r="K19" i="2" l="1"/>
  <c r="J20" i="2"/>
  <c r="M20" i="2" s="1"/>
  <c r="V25" i="2"/>
  <c r="W24" i="2"/>
  <c r="AT24" i="2"/>
  <c r="H54" i="1" s="1"/>
  <c r="C53" i="3"/>
  <c r="B54" i="3"/>
  <c r="L20" i="2" l="1"/>
  <c r="O20" i="2"/>
  <c r="Y25" i="2"/>
  <c r="AC24" i="2"/>
  <c r="Z25" i="2"/>
  <c r="AB25" i="2"/>
  <c r="X25" i="2"/>
  <c r="B55" i="3"/>
  <c r="N20" i="2" l="1"/>
  <c r="T25" i="2"/>
  <c r="B56" i="3"/>
  <c r="I20" i="2" l="1"/>
  <c r="V26" i="2"/>
  <c r="AT25" i="2"/>
  <c r="H55" i="1" s="1"/>
  <c r="W25" i="2"/>
  <c r="B57" i="3"/>
  <c r="K20" i="2" l="1"/>
  <c r="J21" i="2"/>
  <c r="M21" i="2" s="1"/>
  <c r="Y26" i="2"/>
  <c r="Z26" i="2"/>
  <c r="AC25" i="2"/>
  <c r="X26" i="2"/>
  <c r="AB26" i="2"/>
  <c r="B58" i="3"/>
  <c r="L21" i="2" l="1"/>
  <c r="O21" i="2"/>
  <c r="T26" i="2"/>
  <c r="B59" i="3"/>
  <c r="N21" i="2" l="1"/>
  <c r="W26" i="2"/>
  <c r="AT26" i="2"/>
  <c r="H56" i="1" s="1"/>
  <c r="V27" i="2"/>
  <c r="B60" i="3"/>
  <c r="I21" i="2" l="1"/>
  <c r="X27" i="2"/>
  <c r="AB27" i="2"/>
  <c r="Z27" i="2"/>
  <c r="Y27" i="2"/>
  <c r="AC26" i="2"/>
  <c r="B61" i="3"/>
  <c r="K21" i="2" l="1"/>
  <c r="J22" i="2"/>
  <c r="M22" i="2" s="1"/>
  <c r="T27" i="2"/>
  <c r="V28" i="2" s="1"/>
  <c r="B62" i="3"/>
  <c r="O22" i="2" l="1"/>
  <c r="L22" i="2"/>
  <c r="AT27" i="2"/>
  <c r="H57" i="1" s="1"/>
  <c r="W27" i="2"/>
  <c r="AC27" i="2" s="1"/>
  <c r="X28" i="2"/>
  <c r="B63" i="3"/>
  <c r="N22" i="2" l="1"/>
  <c r="AB28" i="2"/>
  <c r="Y28" i="2"/>
  <c r="Z28" i="2"/>
  <c r="B64" i="3"/>
  <c r="I22" i="2" l="1"/>
  <c r="T28" i="2"/>
  <c r="W28" i="2" s="1"/>
  <c r="B65" i="3"/>
  <c r="K22" i="2" l="1"/>
  <c r="J23" i="2"/>
  <c r="M23" i="2" s="1"/>
  <c r="V29" i="2"/>
  <c r="AB29" i="2" s="1"/>
  <c r="AT28" i="2"/>
  <c r="H58" i="1" s="1"/>
  <c r="AC28" i="2"/>
  <c r="Y29" i="2"/>
  <c r="Z29" i="2"/>
  <c r="B66" i="3"/>
  <c r="X29" i="2" l="1"/>
  <c r="O23" i="2"/>
  <c r="L23" i="2"/>
  <c r="T29" i="2"/>
  <c r="C66" i="3"/>
  <c r="B67" i="3"/>
  <c r="N23" i="2" l="1"/>
  <c r="W29" i="2"/>
  <c r="AT29" i="2"/>
  <c r="H59" i="1" s="1"/>
  <c r="V30" i="2"/>
  <c r="B68" i="3"/>
  <c r="I23" i="2" l="1"/>
  <c r="AB30" i="2"/>
  <c r="X30" i="2"/>
  <c r="AC29" i="2"/>
  <c r="Y30" i="2"/>
  <c r="Z30" i="2"/>
  <c r="B69" i="3"/>
  <c r="K23" i="2" l="1"/>
  <c r="J24" i="2"/>
  <c r="M24" i="2" s="1"/>
  <c r="T30" i="2"/>
  <c r="W30" i="2" s="1"/>
  <c r="B70" i="3"/>
  <c r="O24" i="2" l="1"/>
  <c r="L24" i="2"/>
  <c r="V31" i="2"/>
  <c r="X31" i="2" s="1"/>
  <c r="AT30" i="2"/>
  <c r="H60" i="1" s="1"/>
  <c r="AC30" i="2"/>
  <c r="Z31" i="2"/>
  <c r="Y31" i="2"/>
  <c r="B71" i="3"/>
  <c r="AB31" i="2" l="1"/>
  <c r="N24" i="2"/>
  <c r="T31" i="2"/>
  <c r="B72" i="3"/>
  <c r="I24" i="2" l="1"/>
  <c r="AT31" i="2"/>
  <c r="H61" i="1" s="1"/>
  <c r="W31" i="2"/>
  <c r="AC31" i="2" s="1"/>
  <c r="V32" i="2"/>
  <c r="C72" i="3"/>
  <c r="B73" i="3"/>
  <c r="K24" i="2" l="1"/>
  <c r="J25" i="2"/>
  <c r="M25" i="2" s="1"/>
  <c r="AB32" i="2"/>
  <c r="Z32" i="2"/>
  <c r="Y32" i="2"/>
  <c r="X32" i="2"/>
  <c r="B74" i="3"/>
  <c r="T32" i="2" l="1"/>
  <c r="V33" i="2" s="1"/>
  <c r="O25" i="2"/>
  <c r="L25" i="2"/>
  <c r="B75" i="3"/>
  <c r="AT32" i="2" l="1"/>
  <c r="H62" i="1" s="1"/>
  <c r="W32" i="2"/>
  <c r="AC32" i="2" s="1"/>
  <c r="N25" i="2"/>
  <c r="X33" i="2"/>
  <c r="B76" i="3"/>
  <c r="Z33" i="2" l="1"/>
  <c r="AB33" i="2"/>
  <c r="Y33" i="2"/>
  <c r="I25" i="2"/>
  <c r="B77" i="3"/>
  <c r="T33" i="2" l="1"/>
  <c r="V34" i="2" s="1"/>
  <c r="K25" i="2"/>
  <c r="J26" i="2"/>
  <c r="M26" i="2" s="1"/>
  <c r="B78" i="3"/>
  <c r="AT33" i="2" l="1"/>
  <c r="H63" i="1" s="1"/>
  <c r="W33" i="2"/>
  <c r="AB34" i="2" s="1"/>
  <c r="O26" i="2"/>
  <c r="L26" i="2"/>
  <c r="X34" i="2"/>
  <c r="B79" i="3"/>
  <c r="Z34" i="2" l="1"/>
  <c r="Y34" i="2"/>
  <c r="AC33" i="2"/>
  <c r="N26" i="2"/>
  <c r="B80" i="3"/>
  <c r="T34" i="2" l="1"/>
  <c r="W34" i="2" s="1"/>
  <c r="Y35" i="2" s="1"/>
  <c r="I26" i="2"/>
  <c r="B81" i="3"/>
  <c r="Z35" i="2" l="1"/>
  <c r="AC34" i="2"/>
  <c r="AT34" i="2"/>
  <c r="H64" i="1" s="1"/>
  <c r="V35" i="2"/>
  <c r="AB35" i="2" s="1"/>
  <c r="K26" i="2"/>
  <c r="J27" i="2"/>
  <c r="M27" i="2" s="1"/>
  <c r="C81" i="3"/>
  <c r="B82" i="3"/>
  <c r="T35" i="2" l="1"/>
  <c r="AT35" i="2" s="1"/>
  <c r="H65" i="1" s="1"/>
  <c r="X35" i="2"/>
  <c r="L27" i="2"/>
  <c r="O27" i="2"/>
  <c r="B83" i="3"/>
  <c r="W35" i="2" l="1"/>
  <c r="AC35" i="2" s="1"/>
  <c r="V36" i="2"/>
  <c r="X36" i="2" s="1"/>
  <c r="N27" i="2"/>
  <c r="B84" i="3"/>
  <c r="Y36" i="2" l="1"/>
  <c r="AB36" i="2"/>
  <c r="Z36" i="2"/>
  <c r="I27" i="2"/>
  <c r="C84" i="3"/>
  <c r="B85" i="3"/>
  <c r="T36" i="2" l="1"/>
  <c r="W36" i="2" s="1"/>
  <c r="Z37" i="2" s="1"/>
  <c r="K27" i="2"/>
  <c r="J28" i="2"/>
  <c r="M28" i="2" s="1"/>
  <c r="B86" i="3"/>
  <c r="AC36" i="2" l="1"/>
  <c r="AT36" i="2"/>
  <c r="H66" i="1" s="1"/>
  <c r="Y37" i="2"/>
  <c r="V37" i="2"/>
  <c r="X37" i="2" s="1"/>
  <c r="O28" i="2"/>
  <c r="L28" i="2"/>
  <c r="B87" i="3"/>
  <c r="T37" i="2" l="1"/>
  <c r="AT37" i="2" s="1"/>
  <c r="H67" i="1" s="1"/>
  <c r="AB37" i="2"/>
  <c r="N28" i="2"/>
  <c r="B88" i="3"/>
  <c r="W37" i="2" l="1"/>
  <c r="Z38" i="2" s="1"/>
  <c r="V38" i="2"/>
  <c r="I28" i="2"/>
  <c r="B89" i="3"/>
  <c r="Y38" i="2" l="1"/>
  <c r="T38" i="2" s="1"/>
  <c r="AC37" i="2"/>
  <c r="AB38" i="2"/>
  <c r="X38" i="2"/>
  <c r="K28" i="2"/>
  <c r="J29" i="2"/>
  <c r="M29" i="2" s="1"/>
  <c r="B90" i="3"/>
  <c r="O29" i="2" l="1"/>
  <c r="L29" i="2"/>
  <c r="W38" i="2"/>
  <c r="AT38" i="2"/>
  <c r="H68" i="1" s="1"/>
  <c r="V39" i="2"/>
  <c r="B91" i="3"/>
  <c r="N29" i="2" l="1"/>
  <c r="X39" i="2"/>
  <c r="AB39" i="2"/>
  <c r="AC38" i="2"/>
  <c r="Y39" i="2"/>
  <c r="Z39" i="2"/>
  <c r="B92" i="3"/>
  <c r="I29" i="2" l="1"/>
  <c r="T39" i="2"/>
  <c r="W39" i="2" s="1"/>
  <c r="B93" i="3"/>
  <c r="K29" i="2" l="1"/>
  <c r="J30" i="2"/>
  <c r="M30" i="2" s="1"/>
  <c r="AT39" i="2"/>
  <c r="H69" i="1" s="1"/>
  <c r="V40" i="2"/>
  <c r="AC39" i="2"/>
  <c r="Z40" i="2"/>
  <c r="Y40" i="2"/>
  <c r="B94" i="3"/>
  <c r="O30" i="2" l="1"/>
  <c r="L30" i="2"/>
  <c r="AB40" i="2"/>
  <c r="X40" i="2"/>
  <c r="T40" i="2"/>
  <c r="B95" i="3"/>
  <c r="N30" i="2" l="1"/>
  <c r="W40" i="2"/>
  <c r="AT40" i="2"/>
  <c r="H70" i="1" s="1"/>
  <c r="V41" i="2"/>
  <c r="B96" i="3"/>
  <c r="I30" i="2" l="1"/>
  <c r="X41" i="2"/>
  <c r="AB41" i="2"/>
  <c r="AC40" i="2"/>
  <c r="Y41" i="2"/>
  <c r="Z41" i="2"/>
  <c r="B97" i="3"/>
  <c r="J31" i="2" l="1"/>
  <c r="M31" i="2" s="1"/>
  <c r="K30" i="2"/>
  <c r="T41" i="2"/>
  <c r="B98" i="3"/>
  <c r="L31" i="2" l="1"/>
  <c r="O31" i="2"/>
  <c r="W41" i="2"/>
  <c r="AT41" i="2"/>
  <c r="H71" i="1" s="1"/>
  <c r="V42" i="2"/>
  <c r="B99" i="3"/>
  <c r="N31" i="2" l="1"/>
  <c r="AB42" i="2"/>
  <c r="X42" i="2"/>
  <c r="AC41" i="2"/>
  <c r="Z42" i="2"/>
  <c r="Y42" i="2"/>
  <c r="B100" i="3"/>
  <c r="I31" i="2" l="1"/>
  <c r="K31" i="2" s="1"/>
  <c r="T42" i="2"/>
  <c r="B101" i="3"/>
  <c r="J32" i="2" l="1"/>
  <c r="M32" i="2" s="1"/>
  <c r="W42" i="2"/>
  <c r="AT42" i="2"/>
  <c r="H72" i="1" s="1"/>
  <c r="V43" i="2"/>
  <c r="B102" i="3"/>
  <c r="O32" i="2" l="1"/>
  <c r="L32" i="2"/>
  <c r="X43" i="2"/>
  <c r="AB43" i="2"/>
  <c r="AC42" i="2"/>
  <c r="Z43" i="2"/>
  <c r="Y43" i="2"/>
  <c r="B103" i="3"/>
  <c r="N32" i="2" l="1"/>
  <c r="I32" i="2" s="1"/>
  <c r="J33" i="2" s="1"/>
  <c r="M33" i="2" s="1"/>
  <c r="T43" i="2"/>
  <c r="C103" i="3"/>
  <c r="B104" i="3"/>
  <c r="K32" i="2" l="1"/>
  <c r="O33" i="2" s="1"/>
  <c r="L33" i="2"/>
  <c r="W43" i="2"/>
  <c r="AT43" i="2"/>
  <c r="H73" i="1" s="1"/>
  <c r="V44" i="2"/>
  <c r="B105" i="3"/>
  <c r="N33" i="2" l="1"/>
  <c r="AB44" i="2"/>
  <c r="X44" i="2"/>
  <c r="AC43" i="2"/>
  <c r="Z44" i="2"/>
  <c r="Y44" i="2"/>
  <c r="B106" i="3"/>
  <c r="I33" i="2" l="1"/>
  <c r="K33" i="2" s="1"/>
  <c r="T44" i="2"/>
  <c r="V45" i="2" s="1"/>
  <c r="B107" i="3"/>
  <c r="J34" i="2" l="1"/>
  <c r="M34" i="2" s="1"/>
  <c r="AT44" i="2"/>
  <c r="H74" i="1" s="1"/>
  <c r="W44" i="2"/>
  <c r="Y45" i="2" s="1"/>
  <c r="X45" i="2"/>
  <c r="C107" i="3"/>
  <c r="B108" i="3"/>
  <c r="O34" i="2" l="1"/>
  <c r="L34" i="2"/>
  <c r="Z45" i="2"/>
  <c r="T45" i="2" s="1"/>
  <c r="AC44" i="2"/>
  <c r="AB45" i="2"/>
  <c r="B109" i="3"/>
  <c r="N34" i="2" l="1"/>
  <c r="I34" i="2" s="1"/>
  <c r="K34" i="2" s="1"/>
  <c r="W45" i="2"/>
  <c r="AT45" i="2"/>
  <c r="H75" i="1" s="1"/>
  <c r="V46" i="2"/>
  <c r="B110" i="3"/>
  <c r="J35" i="2" l="1"/>
  <c r="M35" i="2" s="1"/>
  <c r="AB46" i="2"/>
  <c r="X46" i="2"/>
  <c r="AC45" i="2"/>
  <c r="Y46" i="2"/>
  <c r="Z46" i="2"/>
  <c r="C110" i="3"/>
  <c r="B111" i="3"/>
  <c r="L35" i="2" l="1"/>
  <c r="N35" i="2" s="1"/>
  <c r="O35" i="2"/>
  <c r="T46" i="2"/>
  <c r="V47" i="2" s="1"/>
  <c r="C111" i="3"/>
  <c r="B112" i="3"/>
  <c r="I35" i="2" l="1"/>
  <c r="AT46" i="2"/>
  <c r="H76" i="1" s="1"/>
  <c r="W46" i="2"/>
  <c r="Z47" i="2" s="1"/>
  <c r="X47" i="2"/>
  <c r="B113" i="3"/>
  <c r="K35" i="2" l="1"/>
  <c r="J36" i="2"/>
  <c r="M36" i="2" s="1"/>
  <c r="Y47" i="2"/>
  <c r="T47" i="2" s="1"/>
  <c r="AC46" i="2"/>
  <c r="AB47" i="2"/>
  <c r="B114" i="3"/>
  <c r="O36" i="2" l="1"/>
  <c r="L36" i="2"/>
  <c r="W47" i="2"/>
  <c r="AT47" i="2"/>
  <c r="H77" i="1" s="1"/>
  <c r="V48" i="2"/>
  <c r="C114" i="3"/>
  <c r="B115" i="3"/>
  <c r="N36" i="2" l="1"/>
  <c r="AC47" i="2"/>
  <c r="Z48" i="2"/>
  <c r="Y48" i="2"/>
  <c r="X48" i="2"/>
  <c r="AB48" i="2"/>
  <c r="B116" i="3"/>
  <c r="I36" i="2" l="1"/>
  <c r="J37" i="2" s="1"/>
  <c r="M37" i="2" s="1"/>
  <c r="T48" i="2"/>
  <c r="V49" i="2" s="1"/>
  <c r="X49" i="2" s="1"/>
  <c r="B117" i="3"/>
  <c r="K36" i="2" l="1"/>
  <c r="O37" i="2" s="1"/>
  <c r="L37" i="2"/>
  <c r="AT48" i="2"/>
  <c r="H78" i="1" s="1"/>
  <c r="W48" i="2"/>
  <c r="AB49" i="2" s="1"/>
  <c r="B118" i="3"/>
  <c r="N37" i="2" l="1"/>
  <c r="Y49" i="2"/>
  <c r="Z49" i="2"/>
  <c r="AC48" i="2"/>
  <c r="B119" i="3"/>
  <c r="I37" i="2" l="1"/>
  <c r="K37" i="2" s="1"/>
  <c r="J38" i="2"/>
  <c r="M38" i="2" s="1"/>
  <c r="T49" i="2"/>
  <c r="W49" i="2" s="1"/>
  <c r="B120" i="3"/>
  <c r="O38" i="2" l="1"/>
  <c r="L38" i="2"/>
  <c r="AT49" i="2"/>
  <c r="H79" i="1" s="1"/>
  <c r="V50" i="2"/>
  <c r="AB50" i="2" s="1"/>
  <c r="AC49" i="2"/>
  <c r="Y50" i="2"/>
  <c r="Z50" i="2"/>
  <c r="B121" i="3"/>
  <c r="N38" i="2" l="1"/>
  <c r="X50" i="2"/>
  <c r="T50" i="2"/>
  <c r="B122" i="3"/>
  <c r="V51" i="2" l="1"/>
  <c r="X51" i="2" s="1"/>
  <c r="I38" i="2"/>
  <c r="K38" i="2" s="1"/>
  <c r="AT50" i="2"/>
  <c r="H80" i="1" s="1"/>
  <c r="W50" i="2"/>
  <c r="B123" i="3"/>
  <c r="AB51" i="2" l="1"/>
  <c r="J39" i="2"/>
  <c r="M39" i="2" s="1"/>
  <c r="Y51" i="2"/>
  <c r="Z51" i="2"/>
  <c r="AC50" i="2"/>
  <c r="B124" i="3"/>
  <c r="O39" i="2" l="1"/>
  <c r="L39" i="2"/>
  <c r="T51" i="2"/>
  <c r="AT51" i="2" s="1"/>
  <c r="H81" i="1" s="1"/>
  <c r="B125" i="3"/>
  <c r="N39" i="2" l="1"/>
  <c r="I39" i="2" s="1"/>
  <c r="K39" i="2" s="1"/>
  <c r="V52" i="2"/>
  <c r="X52" i="2" s="1"/>
  <c r="W51" i="2"/>
  <c r="Y52" i="2" s="1"/>
  <c r="B126" i="3"/>
  <c r="J40" i="2" l="1"/>
  <c r="M40" i="2" s="1"/>
  <c r="Z52" i="2"/>
  <c r="T52" i="2" s="1"/>
  <c r="AB52" i="2"/>
  <c r="AC51" i="2"/>
  <c r="B127" i="3"/>
  <c r="O40" i="2" l="1"/>
  <c r="L40" i="2"/>
  <c r="N40" i="2" s="1"/>
  <c r="AT52" i="2"/>
  <c r="H82" i="1" s="1"/>
  <c r="W52" i="2"/>
  <c r="AC52" i="2" s="1"/>
  <c r="V53" i="2"/>
  <c r="C127" i="3"/>
  <c r="B128" i="3"/>
  <c r="I40" i="2" l="1"/>
  <c r="K40" i="2" s="1"/>
  <c r="Y53" i="2"/>
  <c r="Z53" i="2"/>
  <c r="X53" i="2"/>
  <c r="AB53" i="2"/>
  <c r="B129" i="3"/>
  <c r="J41" i="2" l="1"/>
  <c r="M41" i="2" s="1"/>
  <c r="T53" i="2"/>
  <c r="B130" i="3"/>
  <c r="O41" i="2" l="1"/>
  <c r="L41" i="2"/>
  <c r="AT53" i="2"/>
  <c r="H83" i="1" s="1"/>
  <c r="W53" i="2"/>
  <c r="Z54" i="2" s="1"/>
  <c r="V54" i="2"/>
  <c r="B131" i="3"/>
  <c r="N41" i="2" l="1"/>
  <c r="I41" i="2" s="1"/>
  <c r="K41" i="2" s="1"/>
  <c r="AB54" i="2"/>
  <c r="Y54" i="2"/>
  <c r="T54" i="2" s="1"/>
  <c r="AC53" i="2"/>
  <c r="X54" i="2"/>
  <c r="B132" i="3"/>
  <c r="W54" i="2" l="1"/>
  <c r="Z55" i="2" s="1"/>
  <c r="J42" i="2"/>
  <c r="M42" i="2" s="1"/>
  <c r="V55" i="2"/>
  <c r="X55" i="2" s="1"/>
  <c r="AT54" i="2"/>
  <c r="H84" i="1" s="1"/>
  <c r="B133" i="3"/>
  <c r="O42" i="2" l="1"/>
  <c r="AC54" i="2"/>
  <c r="Y55" i="2"/>
  <c r="T55" i="2" s="1"/>
  <c r="W55" i="2" s="1"/>
  <c r="L42" i="2"/>
  <c r="AB55" i="2"/>
  <c r="B134" i="3"/>
  <c r="N42" i="2" l="1"/>
  <c r="I42" i="2" s="1"/>
  <c r="K42" i="2" s="1"/>
  <c r="V56" i="2"/>
  <c r="X56" i="2" s="1"/>
  <c r="AT55" i="2"/>
  <c r="H85" i="1" s="1"/>
  <c r="AC55" i="2"/>
  <c r="Z56" i="2"/>
  <c r="Y56" i="2"/>
  <c r="B135" i="3"/>
  <c r="J43" i="2" l="1"/>
  <c r="M43" i="2" s="1"/>
  <c r="AB56" i="2"/>
  <c r="T56" i="2"/>
  <c r="V57" i="2" s="1"/>
  <c r="X57" i="2" s="1"/>
  <c r="B136" i="3"/>
  <c r="O43" i="2" l="1"/>
  <c r="L43" i="2"/>
  <c r="AT56" i="2"/>
  <c r="H86" i="1" s="1"/>
  <c r="W56" i="2"/>
  <c r="AC56" i="2" s="1"/>
  <c r="B137" i="3"/>
  <c r="N43" i="2" l="1"/>
  <c r="I43" i="2" s="1"/>
  <c r="AB57" i="2"/>
  <c r="Z57" i="2"/>
  <c r="Y57" i="2"/>
  <c r="B138" i="3"/>
  <c r="K43" i="2" l="1"/>
  <c r="J44" i="2"/>
  <c r="M44" i="2" s="1"/>
  <c r="T57" i="2"/>
  <c r="B139" i="3"/>
  <c r="L44" i="2" l="1"/>
  <c r="O44" i="2"/>
  <c r="AT57" i="2"/>
  <c r="H87" i="1" s="1"/>
  <c r="W57" i="2"/>
  <c r="Z58" i="2" s="1"/>
  <c r="V58" i="2"/>
  <c r="B140" i="3"/>
  <c r="N44" i="2" l="1"/>
  <c r="AC57" i="2"/>
  <c r="Y58" i="2"/>
  <c r="T58" i="2" s="1"/>
  <c r="X58" i="2"/>
  <c r="AB58" i="2"/>
  <c r="B141" i="3"/>
  <c r="I44" i="2" l="1"/>
  <c r="K44" i="2"/>
  <c r="J45" i="2"/>
  <c r="M45" i="2" s="1"/>
  <c r="V59" i="2"/>
  <c r="X59" i="2" s="1"/>
  <c r="W58" i="2"/>
  <c r="AC58" i="2" s="1"/>
  <c r="AT58" i="2"/>
  <c r="H88" i="1" s="1"/>
  <c r="C141" i="3"/>
  <c r="B142" i="3"/>
  <c r="O45" i="2" l="1"/>
  <c r="L45" i="2"/>
  <c r="Z59" i="2"/>
  <c r="Y59" i="2"/>
  <c r="AB59" i="2"/>
  <c r="C142" i="3"/>
  <c r="B143" i="3"/>
  <c r="T59" i="2" l="1"/>
  <c r="W59" i="2" s="1"/>
  <c r="AC59" i="2" s="1"/>
  <c r="N45" i="2"/>
  <c r="B144" i="3"/>
  <c r="AT59" i="2" l="1"/>
  <c r="H89" i="1" s="1"/>
  <c r="V60" i="2"/>
  <c r="X60" i="2" s="1"/>
  <c r="I45" i="2"/>
  <c r="Y60" i="2"/>
  <c r="Z60" i="2"/>
  <c r="B145" i="3"/>
  <c r="AB60" i="2" l="1"/>
  <c r="K45" i="2"/>
  <c r="J46" i="2"/>
  <c r="M46" i="2" s="1"/>
  <c r="T60" i="2"/>
  <c r="V61" i="2" s="1"/>
  <c r="X61" i="2" s="1"/>
  <c r="C145" i="3"/>
  <c r="B146" i="3"/>
  <c r="O46" i="2" l="1"/>
  <c r="L46" i="2"/>
  <c r="AT60" i="2"/>
  <c r="H90" i="1" s="1"/>
  <c r="W60" i="2"/>
  <c r="AB61" i="2" s="1"/>
  <c r="B147" i="3"/>
  <c r="Z61" i="2" l="1"/>
  <c r="N46" i="2"/>
  <c r="Y61" i="2"/>
  <c r="AC60" i="2"/>
  <c r="B148" i="3"/>
  <c r="T61" i="2" l="1"/>
  <c r="W61" i="2" s="1"/>
  <c r="Y62" i="2" s="1"/>
  <c r="I46" i="2"/>
  <c r="K46" i="2" s="1"/>
  <c r="B149" i="3"/>
  <c r="Z62" i="2" l="1"/>
  <c r="AT61" i="2"/>
  <c r="H91" i="1" s="1"/>
  <c r="V62" i="2"/>
  <c r="X62" i="2" s="1"/>
  <c r="AC61" i="2"/>
  <c r="J47" i="2"/>
  <c r="M47" i="2" s="1"/>
  <c r="B150" i="3"/>
  <c r="L47" i="2" l="1"/>
  <c r="N47" i="2" s="1"/>
  <c r="O47" i="2"/>
  <c r="AB62" i="2"/>
  <c r="T62" i="2"/>
  <c r="AT62" i="2" s="1"/>
  <c r="H92" i="1" s="1"/>
  <c r="B151" i="3"/>
  <c r="V63" i="2" l="1"/>
  <c r="X63" i="2" s="1"/>
  <c r="W62" i="2"/>
  <c r="I47" i="2"/>
  <c r="K47" i="2" s="1"/>
  <c r="B152" i="3"/>
  <c r="AB63" i="2" l="1"/>
  <c r="AC62" i="2"/>
  <c r="Z63" i="2"/>
  <c r="Y63" i="2"/>
  <c r="J48" i="2"/>
  <c r="M48" i="2" s="1"/>
  <c r="B153" i="3"/>
  <c r="O48" i="2" l="1"/>
  <c r="T63" i="2"/>
  <c r="W63" i="2" s="1"/>
  <c r="L48" i="2"/>
  <c r="B154" i="3"/>
  <c r="V64" i="2" l="1"/>
  <c r="X64" i="2" s="1"/>
  <c r="AT63" i="2"/>
  <c r="H93" i="1" s="1"/>
  <c r="N48" i="2"/>
  <c r="I48" i="2" s="1"/>
  <c r="K48" i="2" s="1"/>
  <c r="AC63" i="2"/>
  <c r="Z64" i="2"/>
  <c r="Y64" i="2"/>
  <c r="B155" i="3"/>
  <c r="AB64" i="2" l="1"/>
  <c r="J49" i="2"/>
  <c r="M49" i="2" s="1"/>
  <c r="T64" i="2"/>
  <c r="V65" i="2" s="1"/>
  <c r="X65" i="2" s="1"/>
  <c r="B156" i="3"/>
  <c r="O49" i="2" l="1"/>
  <c r="L49" i="2"/>
  <c r="N49" i="2" s="1"/>
  <c r="W64" i="2"/>
  <c r="AC64" i="2" s="1"/>
  <c r="AT64" i="2"/>
  <c r="H94" i="1" s="1"/>
  <c r="B157" i="3"/>
  <c r="I49" i="2" l="1"/>
  <c r="K49" i="2" s="1"/>
  <c r="Z65" i="2"/>
  <c r="AB65" i="2"/>
  <c r="Y65" i="2"/>
  <c r="B158" i="3"/>
  <c r="J50" i="2" l="1"/>
  <c r="M50" i="2" s="1"/>
  <c r="T65" i="2"/>
  <c r="V66" i="2" s="1"/>
  <c r="C158" i="3"/>
  <c r="B159" i="3"/>
  <c r="O50" i="2" l="1"/>
  <c r="L50" i="2"/>
  <c r="W65" i="2"/>
  <c r="AB66" i="2" s="1"/>
  <c r="AT65" i="2"/>
  <c r="H95" i="1" s="1"/>
  <c r="X66" i="2"/>
  <c r="B160" i="3"/>
  <c r="N50" i="2" l="1"/>
  <c r="I50" i="2" s="1"/>
  <c r="K50" i="2" s="1"/>
  <c r="Y66" i="2"/>
  <c r="Z66" i="2"/>
  <c r="AC65" i="2"/>
  <c r="B161" i="3"/>
  <c r="T66" i="2" l="1"/>
  <c r="AT66" i="2" s="1"/>
  <c r="H96" i="1" s="1"/>
  <c r="J51" i="2"/>
  <c r="M51" i="2" s="1"/>
  <c r="B162" i="3"/>
  <c r="O51" i="2" l="1"/>
  <c r="W66" i="2"/>
  <c r="Y67" i="2" s="1"/>
  <c r="V67" i="2"/>
  <c r="X67" i="2" s="1"/>
  <c r="L51" i="2"/>
  <c r="N51" i="2" s="1"/>
  <c r="B163" i="3"/>
  <c r="AC66" i="2" l="1"/>
  <c r="AB67" i="2"/>
  <c r="Z67" i="2"/>
  <c r="T67" i="2" s="1"/>
  <c r="V68" i="2" s="1"/>
  <c r="X68" i="2" s="1"/>
  <c r="I51" i="2"/>
  <c r="K51" i="2" s="1"/>
  <c r="C163" i="3"/>
  <c r="B164" i="3"/>
  <c r="W67" i="2" l="1"/>
  <c r="Z68" i="2" s="1"/>
  <c r="AT67" i="2"/>
  <c r="H97" i="1" s="1"/>
  <c r="J52" i="2"/>
  <c r="M52" i="2" s="1"/>
  <c r="B165" i="3"/>
  <c r="O52" i="2" l="1"/>
  <c r="Y68" i="2"/>
  <c r="T68" i="2" s="1"/>
  <c r="AC67" i="2"/>
  <c r="AB68" i="2"/>
  <c r="L52" i="2"/>
  <c r="B166" i="3"/>
  <c r="N52" i="2" l="1"/>
  <c r="I52" i="2" s="1"/>
  <c r="K52" i="2" s="1"/>
  <c r="J53" i="2"/>
  <c r="M53" i="2" s="1"/>
  <c r="W68" i="2"/>
  <c r="Z69" i="2" s="1"/>
  <c r="V69" i="2"/>
  <c r="AT68" i="2"/>
  <c r="H98" i="1" s="1"/>
  <c r="B167" i="3"/>
  <c r="K53" i="2" l="1"/>
  <c r="O54" i="2" s="1"/>
  <c r="O53" i="2"/>
  <c r="L53" i="2"/>
  <c r="Y69" i="2"/>
  <c r="T69" i="2" s="1"/>
  <c r="AC68" i="2"/>
  <c r="X69" i="2"/>
  <c r="AB69" i="2"/>
  <c r="B168" i="3"/>
  <c r="N53" i="2" l="1"/>
  <c r="V70" i="2"/>
  <c r="X70" i="2" s="1"/>
  <c r="W69" i="2"/>
  <c r="AT69" i="2"/>
  <c r="H99" i="1" s="1"/>
  <c r="C168" i="3"/>
  <c r="B169" i="3"/>
  <c r="I53" i="2" l="1"/>
  <c r="AB70" i="2"/>
  <c r="Z70" i="2"/>
  <c r="Y70" i="2"/>
  <c r="AC69" i="2"/>
  <c r="B170" i="3"/>
  <c r="T70" i="2" l="1"/>
  <c r="V71" i="2" s="1"/>
  <c r="B171" i="3"/>
  <c r="AT70" i="2" l="1"/>
  <c r="H100" i="1" s="1"/>
  <c r="W70" i="2"/>
  <c r="AC70" i="2" s="1"/>
  <c r="X71" i="2"/>
  <c r="C171" i="3"/>
  <c r="B172" i="3"/>
  <c r="Z71" i="2" l="1"/>
  <c r="Y71" i="2"/>
  <c r="AB71" i="2"/>
  <c r="C172" i="3"/>
  <c r="B173" i="3"/>
  <c r="T71" i="2" l="1"/>
  <c r="W71" i="2" s="1"/>
  <c r="C173" i="3"/>
  <c r="B174" i="3"/>
  <c r="V72" i="2" l="1"/>
  <c r="X72" i="2" s="1"/>
  <c r="AT71" i="2"/>
  <c r="H101" i="1" s="1"/>
  <c r="Y72" i="2"/>
  <c r="AC71" i="2"/>
  <c r="Z72" i="2"/>
  <c r="B175" i="3"/>
  <c r="AB72" i="2" l="1"/>
  <c r="T72" i="2"/>
  <c r="W72" i="2" s="1"/>
  <c r="AC72" i="2" s="1"/>
  <c r="B176" i="3"/>
  <c r="AT72" i="2" l="1"/>
  <c r="H102" i="1" s="1"/>
  <c r="Z73" i="2"/>
  <c r="Y73" i="2"/>
  <c r="V73" i="2"/>
  <c r="X73" i="2" s="1"/>
  <c r="C176" i="3"/>
  <c r="B177" i="3"/>
  <c r="T73" i="2" l="1"/>
  <c r="W73" i="2" s="1"/>
  <c r="Y74" i="2" s="1"/>
  <c r="AB73" i="2"/>
  <c r="B178" i="3"/>
  <c r="AT73" i="2" l="1"/>
  <c r="H103" i="1" s="1"/>
  <c r="AC73" i="2"/>
  <c r="Z74" i="2"/>
  <c r="V74" i="2"/>
  <c r="X74" i="2" s="1"/>
  <c r="B179" i="3"/>
  <c r="T74" i="2" l="1"/>
  <c r="V75" i="2" s="1"/>
  <c r="X75" i="2" s="1"/>
  <c r="AB74" i="2"/>
  <c r="B180" i="3"/>
  <c r="W74" i="2" l="1"/>
  <c r="AB75" i="2" s="1"/>
  <c r="AT74" i="2"/>
  <c r="H104" i="1" s="1"/>
  <c r="B181" i="3"/>
  <c r="AC74" i="2" l="1"/>
  <c r="Z75" i="2"/>
  <c r="Y75" i="2"/>
  <c r="B182" i="3"/>
  <c r="T75" i="2" l="1"/>
  <c r="AT75" i="2" s="1"/>
  <c r="H105" i="1" s="1"/>
  <c r="B183" i="3"/>
  <c r="V76" i="2" l="1"/>
  <c r="X76" i="2" s="1"/>
  <c r="W75" i="2"/>
  <c r="Y76" i="2" s="1"/>
  <c r="B184" i="3"/>
  <c r="AC75" i="2" l="1"/>
  <c r="AB76" i="2"/>
  <c r="Z76" i="2"/>
  <c r="T76" i="2" s="1"/>
  <c r="W76" i="2" s="1"/>
  <c r="B185" i="3"/>
  <c r="AC76" i="2" l="1"/>
  <c r="Y77" i="2"/>
  <c r="Z77" i="2"/>
  <c r="AT76" i="2"/>
  <c r="H106" i="1" s="1"/>
  <c r="V77" i="2"/>
  <c r="AB77" i="2" s="1"/>
  <c r="B186" i="3"/>
  <c r="X77" i="2" l="1"/>
  <c r="T77" i="2"/>
  <c r="B187" i="3"/>
  <c r="W77" i="2" l="1"/>
  <c r="Z78" i="2" s="1"/>
  <c r="AT77" i="2"/>
  <c r="H107" i="1" s="1"/>
  <c r="V78" i="2"/>
  <c r="X78" i="2" s="1"/>
  <c r="B188" i="3"/>
  <c r="Y78" i="2" l="1"/>
  <c r="T78" i="2" s="1"/>
  <c r="W78" i="2" s="1"/>
  <c r="AC77" i="2"/>
  <c r="AB78" i="2"/>
  <c r="B189" i="3"/>
  <c r="V79" i="2" l="1"/>
  <c r="AB79" i="2" s="1"/>
  <c r="AT78" i="2"/>
  <c r="H108" i="1" s="1"/>
  <c r="AC78" i="2"/>
  <c r="Z79" i="2"/>
  <c r="Y79" i="2"/>
  <c r="C189" i="3"/>
  <c r="B190" i="3"/>
  <c r="X79" i="2" l="1"/>
  <c r="C190" i="3"/>
  <c r="B191" i="3"/>
  <c r="T79" i="2"/>
  <c r="B192" i="3" l="1"/>
  <c r="W79" i="2"/>
  <c r="AT79" i="2"/>
  <c r="H109" i="1" s="1"/>
  <c r="V80" i="2"/>
  <c r="AB80" i="2" l="1"/>
  <c r="X80" i="2"/>
  <c r="AC79" i="2"/>
  <c r="Y80" i="2"/>
  <c r="Z80" i="2"/>
  <c r="B193" i="3"/>
  <c r="T80" i="2" l="1"/>
  <c r="W80" i="2" s="1"/>
  <c r="B194" i="3"/>
  <c r="AT80" i="2" l="1"/>
  <c r="H110" i="1" s="1"/>
  <c r="V81" i="2"/>
  <c r="AB81" i="2" s="1"/>
  <c r="AC80" i="2"/>
  <c r="Y81" i="2"/>
  <c r="Z81" i="2"/>
  <c r="B195" i="3"/>
  <c r="X81" i="2" l="1"/>
  <c r="C195" i="3"/>
  <c r="B196" i="3"/>
  <c r="T81" i="2"/>
  <c r="W81" i="2" l="1"/>
  <c r="AT81" i="2"/>
  <c r="H111" i="1" s="1"/>
  <c r="V82" i="2"/>
  <c r="B197" i="3"/>
  <c r="B198" i="3" l="1"/>
  <c r="AC81" i="2"/>
  <c r="Y82" i="2"/>
  <c r="Z82" i="2"/>
  <c r="AB82" i="2"/>
  <c r="X82" i="2"/>
  <c r="B199" i="3" l="1"/>
  <c r="T82" i="2"/>
  <c r="B200" i="3" l="1"/>
  <c r="W82" i="2"/>
  <c r="AT82" i="2"/>
  <c r="H112" i="1" s="1"/>
  <c r="V83" i="2"/>
  <c r="B201" i="3" l="1"/>
  <c r="AB83" i="2"/>
  <c r="X83" i="2"/>
  <c r="AC82" i="2"/>
  <c r="Z83" i="2"/>
  <c r="Y83" i="2"/>
  <c r="T83" i="2" l="1"/>
  <c r="V84" i="2" s="1"/>
  <c r="X84" i="2" s="1"/>
  <c r="B202" i="3"/>
  <c r="AT83" i="2" l="1"/>
  <c r="H113" i="1" s="1"/>
  <c r="W83" i="2"/>
  <c r="AB84" i="2" s="1"/>
  <c r="C202" i="3"/>
  <c r="B203" i="3"/>
  <c r="Z84" i="2" l="1"/>
  <c r="Y84" i="2"/>
  <c r="AC83" i="2"/>
  <c r="C203" i="3"/>
  <c r="B204" i="3"/>
  <c r="T84" i="2" l="1"/>
  <c r="V85" i="2" s="1"/>
  <c r="B205" i="3"/>
  <c r="AT84" i="2" l="1"/>
  <c r="H114" i="1" s="1"/>
  <c r="W84" i="2"/>
  <c r="AC84" i="2" s="1"/>
  <c r="B206" i="3"/>
  <c r="X85" i="2"/>
  <c r="AB85" i="2" l="1"/>
  <c r="Y85" i="2"/>
  <c r="Z85" i="2"/>
  <c r="C206" i="3"/>
  <c r="B207" i="3"/>
  <c r="T85" i="2" l="1"/>
  <c r="V86" i="2" s="1"/>
  <c r="X86" i="2" s="1"/>
  <c r="B208" i="3"/>
  <c r="AT85" i="2" l="1"/>
  <c r="H115" i="1" s="1"/>
  <c r="W85" i="2"/>
  <c r="Z86" i="2" s="1"/>
  <c r="B209" i="3"/>
  <c r="AC85" i="2" l="1"/>
  <c r="AB86" i="2"/>
  <c r="Y86" i="2"/>
  <c r="T86" i="2" s="1"/>
  <c r="W86" i="2" s="1"/>
  <c r="B210" i="3"/>
  <c r="V87" i="2" l="1"/>
  <c r="X87" i="2" s="1"/>
  <c r="AT86" i="2"/>
  <c r="H116" i="1" s="1"/>
  <c r="B211" i="3"/>
  <c r="AC86" i="2"/>
  <c r="Z87" i="2"/>
  <c r="Y87" i="2"/>
  <c r="AB87" i="2" l="1"/>
  <c r="T87" i="2"/>
  <c r="W87" i="2" s="1"/>
  <c r="B212" i="3"/>
  <c r="AT87" i="2" l="1"/>
  <c r="H117" i="1" s="1"/>
  <c r="V88" i="2"/>
  <c r="X88" i="2" s="1"/>
  <c r="AC87" i="2"/>
  <c r="Z88" i="2"/>
  <c r="Y88" i="2"/>
  <c r="B213" i="3"/>
  <c r="AB88" i="2" l="1"/>
  <c r="T88" i="2"/>
  <c r="B214" i="3"/>
  <c r="B215" i="3" l="1"/>
  <c r="W88" i="2"/>
  <c r="AT88" i="2"/>
  <c r="H118" i="1" s="1"/>
  <c r="V89" i="2"/>
  <c r="AB89" i="2" l="1"/>
  <c r="X89" i="2"/>
  <c r="B216" i="3"/>
  <c r="AC88" i="2"/>
  <c r="Y89" i="2"/>
  <c r="Z89" i="2"/>
  <c r="B217" i="3" l="1"/>
  <c r="T89" i="2"/>
  <c r="W89" i="2" l="1"/>
  <c r="AT89" i="2"/>
  <c r="H119" i="1" s="1"/>
  <c r="V90" i="2"/>
  <c r="B218" i="3"/>
  <c r="B219" i="3" l="1"/>
  <c r="AC89" i="2"/>
  <c r="Y90" i="2"/>
  <c r="Z90" i="2"/>
  <c r="AB90" i="2"/>
  <c r="X90" i="2"/>
  <c r="T90" i="2" l="1"/>
  <c r="B220" i="3"/>
  <c r="W90" i="2" l="1"/>
  <c r="AT90" i="2"/>
  <c r="H120" i="1" s="1"/>
  <c r="V91" i="2"/>
  <c r="B221" i="3"/>
  <c r="AC90" i="2" l="1"/>
  <c r="Z91" i="2"/>
  <c r="Y91" i="2"/>
  <c r="B222" i="3"/>
  <c r="AB91" i="2"/>
  <c r="X91" i="2"/>
  <c r="T91" i="2" l="1"/>
  <c r="V92" i="2" s="1"/>
  <c r="B223" i="3"/>
  <c r="W91" i="2" l="1"/>
  <c r="AC91" i="2" s="1"/>
  <c r="X92" i="2"/>
  <c r="AT91" i="2"/>
  <c r="H121" i="1" s="1"/>
  <c r="B224" i="3"/>
  <c r="Y92" i="2" l="1"/>
  <c r="AB92" i="2"/>
  <c r="Z92" i="2"/>
  <c r="C224" i="3"/>
  <c r="B225" i="3"/>
  <c r="T92" i="2" l="1"/>
  <c r="W92" i="2" s="1"/>
  <c r="B226" i="3"/>
  <c r="V93" i="2" l="1"/>
  <c r="AT92" i="2"/>
  <c r="H122" i="1" s="1"/>
  <c r="B227" i="3"/>
  <c r="AC92" i="2"/>
  <c r="Z93" i="2"/>
  <c r="Y93" i="2"/>
  <c r="X93" i="2" l="1"/>
  <c r="AB93" i="2"/>
  <c r="T93" i="2"/>
  <c r="B228" i="3"/>
  <c r="W93" i="2" l="1"/>
  <c r="Z94" i="2" s="1"/>
  <c r="AT93" i="2"/>
  <c r="H123" i="1" s="1"/>
  <c r="V94" i="2"/>
  <c r="B229" i="3"/>
  <c r="AC93" i="2" l="1"/>
  <c r="Y94" i="2"/>
  <c r="T94" i="2" s="1"/>
  <c r="X94" i="2"/>
  <c r="AB94" i="2"/>
  <c r="B230" i="3"/>
  <c r="V95" i="2" l="1"/>
  <c r="X95" i="2" s="1"/>
  <c r="AT94" i="2"/>
  <c r="H124" i="1" s="1"/>
  <c r="W94" i="2"/>
  <c r="Z95" i="2" s="1"/>
  <c r="B231" i="3"/>
  <c r="Y95" i="2" l="1"/>
  <c r="T95" i="2" s="1"/>
  <c r="AB95" i="2"/>
  <c r="AC94" i="2"/>
  <c r="B232" i="3"/>
  <c r="W95" i="2" l="1"/>
  <c r="AT95" i="2"/>
  <c r="H125" i="1" s="1"/>
  <c r="V96" i="2"/>
  <c r="C232" i="3"/>
  <c r="B233" i="3"/>
  <c r="C233" i="3" l="1"/>
  <c r="B234" i="3"/>
  <c r="AC95" i="2"/>
  <c r="Y96" i="2"/>
  <c r="Z96" i="2"/>
  <c r="AB96" i="2"/>
  <c r="X96" i="2"/>
  <c r="T96" i="2" l="1"/>
  <c r="C234" i="3"/>
  <c r="B235" i="3"/>
  <c r="B236" i="3" l="1"/>
  <c r="W96" i="2"/>
  <c r="AT96" i="2"/>
  <c r="H126" i="1" s="1"/>
  <c r="V97" i="2"/>
  <c r="AB97" i="2" l="1"/>
  <c r="X97" i="2"/>
  <c r="AC96" i="2"/>
  <c r="Z97" i="2"/>
  <c r="Y97" i="2"/>
  <c r="B237" i="3"/>
  <c r="T97" i="2" l="1"/>
  <c r="V98" i="2" s="1"/>
  <c r="X98" i="2" s="1"/>
  <c r="C237" i="3"/>
  <c r="B238" i="3"/>
  <c r="AT97" i="2" l="1"/>
  <c r="H127" i="1" s="1"/>
  <c r="W97" i="2"/>
  <c r="Z98" i="2" s="1"/>
  <c r="B239" i="3"/>
  <c r="AC97" i="2" l="1"/>
  <c r="Y98" i="2"/>
  <c r="T98" i="2" s="1"/>
  <c r="AB98" i="2"/>
  <c r="B240" i="3"/>
  <c r="W98" i="2" l="1"/>
  <c r="AT98" i="2"/>
  <c r="H128" i="1" s="1"/>
  <c r="V99" i="2"/>
  <c r="B241" i="3"/>
  <c r="AB99" i="2" l="1"/>
  <c r="X99" i="2"/>
  <c r="AC98" i="2"/>
  <c r="Y99" i="2"/>
  <c r="Z99" i="2"/>
  <c r="B242" i="3"/>
  <c r="T99" i="2" l="1"/>
  <c r="W99" i="2" s="1"/>
  <c r="B243" i="3"/>
  <c r="V100" i="2" l="1"/>
  <c r="AB100" i="2" s="1"/>
  <c r="AT99" i="2"/>
  <c r="H129" i="1" s="1"/>
  <c r="B244" i="3"/>
  <c r="AC99" i="2"/>
  <c r="Y100" i="2"/>
  <c r="Z100" i="2"/>
  <c r="X100" i="2" l="1"/>
  <c r="T100" i="2"/>
  <c r="B245" i="3"/>
  <c r="B246" i="3" l="1"/>
  <c r="W100" i="2"/>
  <c r="AT100" i="2"/>
  <c r="H130" i="1" s="1"/>
  <c r="V101" i="2"/>
  <c r="AC100" i="2" l="1"/>
  <c r="Y101" i="2"/>
  <c r="Z101" i="2"/>
  <c r="AB101" i="2"/>
  <c r="X101" i="2"/>
  <c r="B247" i="3"/>
  <c r="T101" i="2" l="1"/>
  <c r="B248" i="3"/>
  <c r="W101" i="2" l="1"/>
  <c r="AT101" i="2"/>
  <c r="H131" i="1" s="1"/>
  <c r="V102" i="2"/>
  <c r="B249" i="3"/>
  <c r="AC101" i="2" l="1"/>
  <c r="Y102" i="2"/>
  <c r="Z102" i="2"/>
  <c r="B250" i="3"/>
  <c r="AB102" i="2"/>
  <c r="X102" i="2"/>
  <c r="T102" i="2" l="1"/>
  <c r="W102" i="2" s="1"/>
  <c r="C250" i="3"/>
  <c r="B251" i="3"/>
  <c r="V103" i="2" l="1"/>
  <c r="AB103" i="2" s="1"/>
  <c r="AT102" i="2"/>
  <c r="H132" i="1" s="1"/>
  <c r="B252" i="3"/>
  <c r="AC102" i="2"/>
  <c r="Z103" i="2"/>
  <c r="Y103" i="2"/>
  <c r="X103" i="2" l="1"/>
  <c r="T103" i="2"/>
  <c r="B253" i="3"/>
  <c r="W103" i="2" l="1"/>
  <c r="AC103" i="2" s="1"/>
  <c r="V104" i="2"/>
  <c r="X104" i="2" s="1"/>
  <c r="AT103" i="2"/>
  <c r="H133" i="1" s="1"/>
  <c r="B254" i="3"/>
  <c r="Z104" i="2" l="1"/>
  <c r="Y104" i="2"/>
  <c r="AB104" i="2"/>
  <c r="B255" i="3"/>
  <c r="T104" i="2" l="1"/>
  <c r="W104" i="2" s="1"/>
  <c r="B256" i="3"/>
  <c r="AT104" i="2" l="1"/>
  <c r="H134" i="1" s="1"/>
  <c r="V105" i="2"/>
  <c r="AB105" i="2" s="1"/>
  <c r="AC104" i="2"/>
  <c r="Z105" i="2"/>
  <c r="Y105" i="2"/>
  <c r="C256" i="3"/>
  <c r="B257" i="3"/>
  <c r="X105" i="2" l="1"/>
  <c r="T105" i="2"/>
  <c r="B258" i="3"/>
  <c r="V106" i="2" l="1"/>
  <c r="X106" i="2" s="1"/>
  <c r="W105" i="2"/>
  <c r="AT105" i="2"/>
  <c r="H135" i="1" s="1"/>
  <c r="B259" i="3"/>
  <c r="AB106" i="2" l="1"/>
  <c r="Z106" i="2"/>
  <c r="Y106" i="2"/>
  <c r="AC105" i="2"/>
  <c r="B260" i="3"/>
  <c r="T106" i="2" l="1"/>
  <c r="V107" i="2" s="1"/>
  <c r="C260" i="3"/>
  <c r="B261" i="3"/>
  <c r="AT106" i="2" l="1"/>
  <c r="H136" i="1" s="1"/>
  <c r="W106" i="2"/>
  <c r="AC106" i="2" s="1"/>
  <c r="B262" i="3"/>
  <c r="X107" i="2"/>
  <c r="AB107" i="2" l="1"/>
  <c r="Z107" i="2"/>
  <c r="Y107" i="2"/>
  <c r="B263" i="3"/>
  <c r="T107" i="2" l="1"/>
  <c r="V108" i="2" s="1"/>
  <c r="C263" i="3"/>
  <c r="B264" i="3"/>
  <c r="AT107" i="2" l="1"/>
  <c r="H137" i="1" s="1"/>
  <c r="W107" i="2"/>
  <c r="AB108" i="2" s="1"/>
  <c r="X108" i="2"/>
  <c r="C264" i="3"/>
  <c r="B265" i="3"/>
  <c r="Y108" i="2" l="1"/>
  <c r="AC107" i="2"/>
  <c r="Z108" i="2"/>
  <c r="B266" i="3"/>
  <c r="T108" i="2" l="1"/>
  <c r="W108" i="2" s="1"/>
  <c r="AC108" i="2" s="1"/>
  <c r="B267" i="3"/>
  <c r="V109" i="2" l="1"/>
  <c r="X109" i="2" s="1"/>
  <c r="AT108" i="2"/>
  <c r="H138" i="1" s="1"/>
  <c r="Z109" i="2"/>
  <c r="Y109" i="2"/>
  <c r="B268" i="3"/>
  <c r="AB109" i="2" l="1"/>
  <c r="T109" i="2"/>
  <c r="V110" i="2" s="1"/>
  <c r="B269" i="3"/>
  <c r="AT109" i="2" l="1"/>
  <c r="H139" i="1" s="1"/>
  <c r="W109" i="2"/>
  <c r="AC109" i="2" s="1"/>
  <c r="X110" i="2"/>
  <c r="B270" i="3"/>
  <c r="Y110" i="2" l="1"/>
  <c r="Z110" i="2"/>
  <c r="AB110" i="2"/>
  <c r="B271" i="3"/>
  <c r="T110" i="2" l="1"/>
  <c r="W110" i="2" s="1"/>
  <c r="AC110" i="2" s="1"/>
  <c r="B272" i="3"/>
  <c r="Y111" i="2" l="1"/>
  <c r="Z111" i="2"/>
  <c r="AT110" i="2"/>
  <c r="H140" i="1" s="1"/>
  <c r="V111" i="2"/>
  <c r="AB111" i="2" s="1"/>
  <c r="B273" i="3"/>
  <c r="T111" i="2" l="1"/>
  <c r="AT111" i="2" s="1"/>
  <c r="H141" i="1" s="1"/>
  <c r="X111" i="2"/>
  <c r="B274" i="3"/>
  <c r="W111" i="2" l="1"/>
  <c r="Y112" i="2" s="1"/>
  <c r="V112" i="2"/>
  <c r="B275" i="3"/>
  <c r="AC111" i="2" l="1"/>
  <c r="Z112" i="2"/>
  <c r="T112" i="2" s="1"/>
  <c r="AB112" i="2"/>
  <c r="X112" i="2"/>
  <c r="B276" i="3"/>
  <c r="W112" i="2" l="1"/>
  <c r="AT112" i="2"/>
  <c r="H142" i="1" s="1"/>
  <c r="V113" i="2"/>
  <c r="B277" i="3"/>
  <c r="B278" i="3" l="1"/>
  <c r="AC112" i="2"/>
  <c r="Z113" i="2"/>
  <c r="Y113" i="2"/>
  <c r="AB113" i="2"/>
  <c r="X113" i="2"/>
  <c r="T113" i="2" l="1"/>
  <c r="B279" i="3"/>
  <c r="B280" i="3" l="1"/>
  <c r="W113" i="2"/>
  <c r="AT113" i="2"/>
  <c r="H143" i="1" s="1"/>
  <c r="V114" i="2"/>
  <c r="AB114" i="2" l="1"/>
  <c r="X114" i="2"/>
  <c r="AC113" i="2"/>
  <c r="Z114" i="2"/>
  <c r="Y114" i="2"/>
  <c r="B281" i="3"/>
  <c r="B282" i="3" l="1"/>
  <c r="T114" i="2"/>
  <c r="W114" i="2" l="1"/>
  <c r="AT114" i="2"/>
  <c r="H144" i="1" s="1"/>
  <c r="V115" i="2"/>
  <c r="B283" i="3"/>
  <c r="AB115" i="2" l="1"/>
  <c r="X115" i="2"/>
  <c r="B284" i="3"/>
  <c r="AC114" i="2"/>
  <c r="Y115" i="2"/>
  <c r="Z115" i="2"/>
  <c r="B285" i="3" l="1"/>
  <c r="T115" i="2"/>
  <c r="W115" i="2" l="1"/>
  <c r="AT115" i="2"/>
  <c r="H145" i="1" s="1"/>
  <c r="V116" i="2"/>
  <c r="B286" i="3"/>
  <c r="B287" i="3" l="1"/>
  <c r="AC115" i="2"/>
  <c r="Y116" i="2"/>
  <c r="Z116" i="2"/>
  <c r="AB116" i="2"/>
  <c r="X116" i="2"/>
  <c r="T116" i="2" l="1"/>
  <c r="V117" i="2" s="1"/>
  <c r="X117" i="2" s="1"/>
  <c r="B288" i="3"/>
  <c r="AT116" i="2" l="1"/>
  <c r="H146" i="1" s="1"/>
  <c r="W116" i="2"/>
  <c r="AB117" i="2" s="1"/>
  <c r="B289" i="3"/>
  <c r="Z117" i="2" l="1"/>
  <c r="AC116" i="2"/>
  <c r="Y117" i="2"/>
  <c r="B290" i="3"/>
  <c r="T117" i="2" l="1"/>
  <c r="AT117" i="2" s="1"/>
  <c r="H147" i="1" s="1"/>
  <c r="C290" i="3"/>
  <c r="B291" i="3"/>
  <c r="V118" i="2" l="1"/>
  <c r="X118" i="2" s="1"/>
  <c r="W117" i="2"/>
  <c r="Y118" i="2" s="1"/>
  <c r="C291" i="3"/>
  <c r="B292" i="3"/>
  <c r="AB118" i="2" l="1"/>
  <c r="AC117" i="2"/>
  <c r="Z118" i="2"/>
  <c r="T118" i="2" s="1"/>
  <c r="B293" i="3"/>
  <c r="W118" i="2" l="1"/>
  <c r="AC118" i="2" s="1"/>
  <c r="V119" i="2"/>
  <c r="AT118" i="2"/>
  <c r="H148" i="1" s="1"/>
  <c r="B294" i="3"/>
  <c r="AB119" i="2" l="1"/>
  <c r="Z119" i="2"/>
  <c r="Y119" i="2"/>
  <c r="X119" i="2"/>
  <c r="C294" i="3"/>
  <c r="B295" i="3"/>
  <c r="T119" i="2" l="1"/>
  <c r="V120" i="2" s="1"/>
  <c r="X120" i="2" s="1"/>
  <c r="C295" i="3"/>
  <c r="B296" i="3"/>
  <c r="W119" i="2" l="1"/>
  <c r="AB120" i="2" s="1"/>
  <c r="AT119" i="2"/>
  <c r="H149" i="1" s="1"/>
  <c r="B297" i="3"/>
  <c r="AC119" i="2" l="1"/>
  <c r="Z120" i="2"/>
  <c r="Y120" i="2"/>
  <c r="B298" i="3"/>
  <c r="T120" i="2" l="1"/>
  <c r="AT120" i="2" s="1"/>
  <c r="H150" i="1" s="1"/>
  <c r="C298" i="3"/>
  <c r="B299" i="3"/>
  <c r="W120" i="2" l="1"/>
  <c r="Y121" i="2" s="1"/>
  <c r="V121" i="2"/>
  <c r="X121" i="2" s="1"/>
  <c r="B300" i="3"/>
  <c r="Z121" i="2" l="1"/>
  <c r="T121" i="2" s="1"/>
  <c r="V122" i="2" s="1"/>
  <c r="AC120" i="2"/>
  <c r="AB121" i="2"/>
  <c r="B301" i="3"/>
  <c r="AT121" i="2" l="1"/>
  <c r="H151" i="1" s="1"/>
  <c r="W121" i="2"/>
  <c r="AC121" i="2" s="1"/>
  <c r="X122" i="2"/>
  <c r="B302" i="3"/>
  <c r="AB122" i="2" l="1"/>
  <c r="Z122" i="2"/>
  <c r="Y122" i="2"/>
  <c r="B303" i="3"/>
  <c r="T122" i="2" l="1"/>
  <c r="AT122" i="2" s="1"/>
  <c r="H152" i="1" s="1"/>
  <c r="B304" i="3"/>
  <c r="V123" i="2" l="1"/>
  <c r="X123" i="2" s="1"/>
  <c r="W122" i="2"/>
  <c r="AC122" i="2" s="1"/>
  <c r="B305" i="3"/>
  <c r="Z123" i="2" l="1"/>
  <c r="AB123" i="2"/>
  <c r="Y123" i="2"/>
  <c r="B306" i="3"/>
  <c r="T123" i="2" l="1"/>
  <c r="W123" i="2" s="1"/>
  <c r="B307" i="3"/>
  <c r="AT123" i="2" l="1"/>
  <c r="H153" i="1" s="1"/>
  <c r="V124" i="2"/>
  <c r="X124" i="2" s="1"/>
  <c r="Z124" i="2"/>
  <c r="AC123" i="2"/>
  <c r="Y124" i="2"/>
  <c r="B308" i="3"/>
  <c r="AB124" i="2" l="1"/>
  <c r="T124" i="2"/>
  <c r="W124" i="2" s="1"/>
  <c r="Z125" i="2" s="1"/>
  <c r="B309" i="3"/>
  <c r="AT124" i="2" l="1"/>
  <c r="H154" i="1" s="1"/>
  <c r="Y125" i="2"/>
  <c r="V125" i="2"/>
  <c r="X125" i="2" s="1"/>
  <c r="AC124" i="2"/>
  <c r="AG6" i="2"/>
  <c r="B310" i="3"/>
  <c r="AB125" i="2" l="1"/>
  <c r="T125" i="2"/>
  <c r="V126" i="2" s="1"/>
  <c r="AF1" i="2" s="1"/>
  <c r="AG1" i="2" s="1"/>
  <c r="AJ6" i="2"/>
  <c r="AU6" i="2" s="1"/>
  <c r="AI7" i="2"/>
  <c r="AQ7" i="2" s="1"/>
  <c r="B311" i="3"/>
  <c r="W125" i="2" l="1"/>
  <c r="Z126" i="2" s="1"/>
  <c r="AT125" i="2"/>
  <c r="H155" i="1" s="1"/>
  <c r="H34" i="1" s="1"/>
  <c r="X126" i="2"/>
  <c r="AZ6" i="2"/>
  <c r="E37" i="1"/>
  <c r="I36" i="1"/>
  <c r="L36" i="1" s="1"/>
  <c r="AM7" i="2"/>
  <c r="AS7" i="2" s="1"/>
  <c r="G37" i="1" s="1"/>
  <c r="P37" i="1" s="1"/>
  <c r="AL7" i="2"/>
  <c r="AR7" i="2" s="1"/>
  <c r="F37" i="1" s="1"/>
  <c r="AK7" i="2"/>
  <c r="B312" i="3"/>
  <c r="AB126" i="2" l="1"/>
  <c r="Y126" i="2"/>
  <c r="W126" i="2" s="1"/>
  <c r="AC126" i="2" s="1"/>
  <c r="AC125" i="2"/>
  <c r="AJ7" i="2"/>
  <c r="AU7" i="2" s="1"/>
  <c r="I37" i="1" s="1"/>
  <c r="AI8" i="2"/>
  <c r="AQ8" i="2" s="1"/>
  <c r="J37" i="1"/>
  <c r="O37" i="1"/>
  <c r="J41" i="4" s="1"/>
  <c r="AX6" i="2"/>
  <c r="B313" i="3"/>
  <c r="C54" i="3" l="1"/>
  <c r="C48" i="3"/>
  <c r="C49" i="3"/>
  <c r="AZ7" i="2"/>
  <c r="AV7" i="2" s="1"/>
  <c r="K37" i="1" s="1"/>
  <c r="L37" i="1" s="1"/>
  <c r="AM8" i="2"/>
  <c r="AS8" i="2" s="1"/>
  <c r="G38" i="1" s="1"/>
  <c r="P38" i="1" s="1"/>
  <c r="AL8" i="2"/>
  <c r="AK8" i="2"/>
  <c r="C40" i="3"/>
  <c r="E38" i="1"/>
  <c r="N37" i="1"/>
  <c r="AG8" i="2"/>
  <c r="AR8" i="2"/>
  <c r="F38" i="1" s="1"/>
  <c r="BB6" i="2"/>
  <c r="AY6" i="2"/>
  <c r="B314" i="3"/>
  <c r="C73" i="3" l="1"/>
  <c r="C78" i="3"/>
  <c r="C60" i="3"/>
  <c r="C75" i="3"/>
  <c r="C80" i="3"/>
  <c r="C79" i="3"/>
  <c r="AJ8" i="2"/>
  <c r="AU8" i="2" s="1"/>
  <c r="I38" i="1" s="1"/>
  <c r="C71" i="3"/>
  <c r="AX7" i="2"/>
  <c r="AY7" i="2" s="1"/>
  <c r="O38" i="1"/>
  <c r="J42" i="4" s="1"/>
  <c r="J38" i="1"/>
  <c r="AI9" i="2"/>
  <c r="AQ9" i="2" s="1"/>
  <c r="B315" i="3"/>
  <c r="BB7" i="2" l="1"/>
  <c r="E39" i="1"/>
  <c r="AZ8" i="2"/>
  <c r="AV8" i="2" s="1"/>
  <c r="K38" i="1" s="1"/>
  <c r="AK9" i="2"/>
  <c r="N38" i="1"/>
  <c r="AM9" i="2"/>
  <c r="AS9" i="2" s="1"/>
  <c r="G39" i="1" s="1"/>
  <c r="P39" i="1" s="1"/>
  <c r="AL9" i="2"/>
  <c r="B316" i="3"/>
  <c r="AR9" i="2" l="1"/>
  <c r="F39" i="1" s="1"/>
  <c r="AG9" i="2"/>
  <c r="L38" i="1"/>
  <c r="C316" i="3"/>
  <c r="B317" i="3"/>
  <c r="AX8" i="2" l="1"/>
  <c r="AJ9" i="2"/>
  <c r="AU9" i="2" s="1"/>
  <c r="AI10" i="2"/>
  <c r="O39" i="1"/>
  <c r="J43" i="4" s="1"/>
  <c r="J39" i="1"/>
  <c r="B318" i="3"/>
  <c r="C115" i="3" l="1"/>
  <c r="C109" i="3"/>
  <c r="C102" i="3"/>
  <c r="C91" i="3"/>
  <c r="C101" i="3"/>
  <c r="N39" i="1"/>
  <c r="AQ10" i="2"/>
  <c r="AM10" i="2"/>
  <c r="AS10" i="2" s="1"/>
  <c r="G40" i="1" s="1"/>
  <c r="P40" i="1" s="1"/>
  <c r="AK10" i="2"/>
  <c r="AL10" i="2"/>
  <c r="AR10" i="2" s="1"/>
  <c r="F40" i="1" s="1"/>
  <c r="I39" i="1"/>
  <c r="BB8" i="2"/>
  <c r="AY8" i="2"/>
  <c r="B319" i="3"/>
  <c r="O40" i="1" l="1"/>
  <c r="J44" i="4" s="1"/>
  <c r="J40" i="1"/>
  <c r="E40" i="1"/>
  <c r="AZ9" i="2"/>
  <c r="AV9" i="2" s="1"/>
  <c r="K39" i="1" s="1"/>
  <c r="AG10" i="2"/>
  <c r="B320" i="3"/>
  <c r="AJ10" i="2" l="1"/>
  <c r="AI11" i="2"/>
  <c r="N40" i="1"/>
  <c r="L39" i="1"/>
  <c r="B321" i="3"/>
  <c r="AX9" i="2" l="1"/>
  <c r="AQ11" i="2"/>
  <c r="AK11" i="2"/>
  <c r="AL11" i="2"/>
  <c r="AR11" i="2" s="1"/>
  <c r="F41" i="1" s="1"/>
  <c r="AM11" i="2"/>
  <c r="AS11" i="2" s="1"/>
  <c r="G41" i="1" s="1"/>
  <c r="P41" i="1" s="1"/>
  <c r="AU10" i="2"/>
  <c r="C321" i="3"/>
  <c r="B322" i="3"/>
  <c r="C134" i="3" l="1"/>
  <c r="C121" i="3"/>
  <c r="C136" i="3"/>
  <c r="C139" i="3"/>
  <c r="C140" i="3"/>
  <c r="C122" i="3"/>
  <c r="C132" i="3"/>
  <c r="O41" i="1"/>
  <c r="J45" i="4" s="1"/>
  <c r="J41" i="1"/>
  <c r="E41" i="1"/>
  <c r="AZ10" i="2"/>
  <c r="AV10" i="2" s="1"/>
  <c r="K40" i="1" s="1"/>
  <c r="AG11" i="2"/>
  <c r="I40" i="1"/>
  <c r="AY9" i="2"/>
  <c r="BB9" i="2"/>
  <c r="B323" i="3"/>
  <c r="L40" i="1" l="1"/>
  <c r="N41" i="1"/>
  <c r="AJ11" i="2"/>
  <c r="AI12" i="2"/>
  <c r="B324" i="3"/>
  <c r="C170" i="3" l="1"/>
  <c r="C162" i="3"/>
  <c r="AX10" i="2"/>
  <c r="BB10" i="2" s="1"/>
  <c r="AU11" i="2"/>
  <c r="I41" i="1" s="1"/>
  <c r="AQ12" i="2"/>
  <c r="AK12" i="2"/>
  <c r="AM12" i="2"/>
  <c r="AS12" i="2" s="1"/>
  <c r="G42" i="1" s="1"/>
  <c r="P42" i="1" s="1"/>
  <c r="AL12" i="2"/>
  <c r="AR12" i="2" s="1"/>
  <c r="F42" i="1" s="1"/>
  <c r="C324" i="3"/>
  <c r="B325" i="3"/>
  <c r="AY10" i="2" l="1"/>
  <c r="O42" i="1"/>
  <c r="J46" i="4" s="1"/>
  <c r="J42" i="1"/>
  <c r="E42" i="1"/>
  <c r="AZ11" i="2"/>
  <c r="AV11" i="2" s="1"/>
  <c r="K41" i="1" s="1"/>
  <c r="AG12" i="2"/>
  <c r="C325" i="3"/>
  <c r="B326" i="3"/>
  <c r="L41" i="1" l="1"/>
  <c r="N42" i="1"/>
  <c r="AJ12" i="2"/>
  <c r="AI13" i="2"/>
  <c r="B327" i="3"/>
  <c r="AX11" i="2" l="1"/>
  <c r="AY11" i="2" s="1"/>
  <c r="C186" i="3"/>
  <c r="C207" i="3"/>
  <c r="C182" i="3"/>
  <c r="C197" i="3"/>
  <c r="C201" i="3"/>
  <c r="C200" i="3"/>
  <c r="C193" i="3"/>
  <c r="AQ13" i="2"/>
  <c r="AL13" i="2"/>
  <c r="AR13" i="2" s="1"/>
  <c r="F43" i="1" s="1"/>
  <c r="AK13" i="2"/>
  <c r="AM13" i="2"/>
  <c r="AS13" i="2" s="1"/>
  <c r="G43" i="1" s="1"/>
  <c r="P43" i="1" s="1"/>
  <c r="AU12" i="2"/>
  <c r="I42" i="1" s="1"/>
  <c r="AG13" i="2"/>
  <c r="B328" i="3"/>
  <c r="BB11" i="2" l="1"/>
  <c r="AJ13" i="2"/>
  <c r="AU13" i="2" s="1"/>
  <c r="I43" i="1" s="1"/>
  <c r="AI14" i="2"/>
  <c r="O43" i="1"/>
  <c r="J47" i="4" s="1"/>
  <c r="J43" i="1"/>
  <c r="E43" i="1"/>
  <c r="AZ12" i="2"/>
  <c r="AV12" i="2" s="1"/>
  <c r="K42" i="1" s="1"/>
  <c r="B329" i="3"/>
  <c r="L42" i="1" l="1"/>
  <c r="N43" i="1"/>
  <c r="AQ14" i="2"/>
  <c r="AL14" i="2"/>
  <c r="AM14" i="2"/>
  <c r="AS14" i="2" s="1"/>
  <c r="G44" i="1" s="1"/>
  <c r="P44" i="1" s="1"/>
  <c r="AK14" i="2"/>
  <c r="C329" i="3"/>
  <c r="B330" i="3"/>
  <c r="AX12" i="2" l="1"/>
  <c r="AY12" i="2" s="1"/>
  <c r="C226" i="3"/>
  <c r="C238" i="3"/>
  <c r="C228" i="3"/>
  <c r="C231" i="3"/>
  <c r="AR14" i="2"/>
  <c r="F44" i="1" s="1"/>
  <c r="AG14" i="2"/>
  <c r="E44" i="1"/>
  <c r="AZ13" i="2"/>
  <c r="AV13" i="2" s="1"/>
  <c r="K43" i="1" s="1"/>
  <c r="L43" i="1" s="1"/>
  <c r="B331" i="3"/>
  <c r="BB12" i="2" l="1"/>
  <c r="AX13" i="2"/>
  <c r="AI15" i="2"/>
  <c r="AJ14" i="2"/>
  <c r="O44" i="1"/>
  <c r="J48" i="4" s="1"/>
  <c r="J44" i="1"/>
  <c r="B332" i="3"/>
  <c r="C268" i="3" l="1"/>
  <c r="N44" i="1"/>
  <c r="C259" i="3"/>
  <c r="C269" i="3"/>
  <c r="C262" i="3"/>
  <c r="C254" i="3"/>
  <c r="AU14" i="2"/>
  <c r="I44" i="1" s="1"/>
  <c r="AQ15" i="2"/>
  <c r="AM15" i="2"/>
  <c r="AS15" i="2" s="1"/>
  <c r="G45" i="1" s="1"/>
  <c r="P45" i="1" s="1"/>
  <c r="AK15" i="2"/>
  <c r="AL15" i="2"/>
  <c r="AR15" i="2" s="1"/>
  <c r="F45" i="1" s="1"/>
  <c r="BB13" i="2"/>
  <c r="AY13" i="2"/>
  <c r="B333" i="3"/>
  <c r="E45" i="1" l="1"/>
  <c r="AZ14" i="2"/>
  <c r="AV14" i="2" s="1"/>
  <c r="K44" i="1" s="1"/>
  <c r="L44" i="1" s="1"/>
  <c r="O45" i="1"/>
  <c r="J49" i="4" s="1"/>
  <c r="J45" i="1"/>
  <c r="AG15" i="2"/>
  <c r="C333" i="3"/>
  <c r="B334" i="3"/>
  <c r="N45" i="1" l="1"/>
  <c r="AX14" i="2"/>
  <c r="AJ15" i="2"/>
  <c r="AU15" i="2" s="1"/>
  <c r="I45" i="1" s="1"/>
  <c r="AI16" i="2"/>
  <c r="B335" i="3"/>
  <c r="C287" i="3" l="1"/>
  <c r="C293" i="3"/>
  <c r="C292" i="3"/>
  <c r="C299" i="3"/>
  <c r="C285" i="3"/>
  <c r="AQ16" i="2"/>
  <c r="AL16" i="2"/>
  <c r="AK16" i="2"/>
  <c r="AM16" i="2"/>
  <c r="AS16" i="2" s="1"/>
  <c r="G46" i="1" s="1"/>
  <c r="P46" i="1" s="1"/>
  <c r="AY14" i="2"/>
  <c r="BB14" i="2"/>
  <c r="B336" i="3"/>
  <c r="AG16" i="2" l="1"/>
  <c r="AR16" i="2"/>
  <c r="F46" i="1" s="1"/>
  <c r="E46" i="1"/>
  <c r="AZ15" i="2"/>
  <c r="AV15" i="2" s="1"/>
  <c r="K45" i="1" s="1"/>
  <c r="B337" i="3"/>
  <c r="L45" i="1" l="1"/>
  <c r="O46" i="1"/>
  <c r="J50" i="4" s="1"/>
  <c r="J46" i="1"/>
  <c r="AJ16" i="2"/>
  <c r="AU16" i="2" s="1"/>
  <c r="I46" i="1" s="1"/>
  <c r="AI17" i="2"/>
  <c r="B338" i="3"/>
  <c r="AX15" i="2" l="1"/>
  <c r="BB15" i="2" s="1"/>
  <c r="N46" i="1"/>
  <c r="C319" i="3"/>
  <c r="C322" i="3"/>
  <c r="C315" i="3"/>
  <c r="C323" i="3"/>
  <c r="C303" i="3"/>
  <c r="AQ17" i="2"/>
  <c r="AM17" i="2"/>
  <c r="AS17" i="2" s="1"/>
  <c r="G47" i="1" s="1"/>
  <c r="P47" i="1" s="1"/>
  <c r="AL17" i="2"/>
  <c r="AK17" i="2"/>
  <c r="B339" i="3"/>
  <c r="AY15" i="2" l="1"/>
  <c r="AG17" i="2"/>
  <c r="AR17" i="2"/>
  <c r="F47" i="1" s="1"/>
  <c r="E47" i="1"/>
  <c r="AZ16" i="2"/>
  <c r="AV16" i="2" s="1"/>
  <c r="K46" i="1" s="1"/>
  <c r="L46" i="1" s="1"/>
  <c r="B340" i="3"/>
  <c r="AX16" i="2" l="1"/>
  <c r="O47" i="1"/>
  <c r="J51" i="4" s="1"/>
  <c r="J47" i="1"/>
  <c r="AJ17" i="2"/>
  <c r="AU17" i="2" s="1"/>
  <c r="I47" i="1" s="1"/>
  <c r="AI18" i="2"/>
  <c r="B341" i="3"/>
  <c r="C339" i="3" l="1"/>
  <c r="N47" i="1"/>
  <c r="C335" i="3"/>
  <c r="AQ18" i="2"/>
  <c r="AM18" i="2"/>
  <c r="AS18" i="2" s="1"/>
  <c r="G48" i="1" s="1"/>
  <c r="P48" i="1" s="1"/>
  <c r="AK18" i="2"/>
  <c r="AL18" i="2"/>
  <c r="BB16" i="2"/>
  <c r="AY16" i="2"/>
  <c r="B342" i="3"/>
  <c r="AG18" i="2" l="1"/>
  <c r="AR18" i="2"/>
  <c r="F48" i="1" s="1"/>
  <c r="E48" i="1"/>
  <c r="AZ17" i="2"/>
  <c r="AV17" i="2" s="1"/>
  <c r="K47" i="1" s="1"/>
  <c r="L47" i="1" s="1"/>
  <c r="B343" i="3"/>
  <c r="AX17" i="2" l="1"/>
  <c r="O48" i="1"/>
  <c r="J52" i="4" s="1"/>
  <c r="J48" i="1"/>
  <c r="AJ18" i="2"/>
  <c r="AI19" i="2"/>
  <c r="B344" i="3"/>
  <c r="N48" i="1" l="1"/>
  <c r="AU18" i="2"/>
  <c r="I48" i="1" s="1"/>
  <c r="AQ19" i="2"/>
  <c r="AL19" i="2"/>
  <c r="AR19" i="2" s="1"/>
  <c r="F49" i="1" s="1"/>
  <c r="AK19" i="2"/>
  <c r="AM19" i="2"/>
  <c r="AS19" i="2" s="1"/>
  <c r="G49" i="1" s="1"/>
  <c r="P49" i="1" s="1"/>
  <c r="BB17" i="2"/>
  <c r="AY17" i="2"/>
  <c r="B345" i="3"/>
  <c r="O49" i="1" l="1"/>
  <c r="J53" i="4" s="1"/>
  <c r="J49" i="1"/>
  <c r="E49" i="1"/>
  <c r="AZ18" i="2"/>
  <c r="AV18" i="2" s="1"/>
  <c r="K48" i="1" s="1"/>
  <c r="L48" i="1" s="1"/>
  <c r="AG19" i="2"/>
  <c r="B346" i="3"/>
  <c r="N49" i="1" l="1"/>
  <c r="AX18" i="2"/>
  <c r="AJ19" i="2"/>
  <c r="AI20" i="2"/>
  <c r="C346" i="3"/>
  <c r="B347" i="3"/>
  <c r="AQ20" i="2" l="1"/>
  <c r="AM20" i="2"/>
  <c r="AS20" i="2" s="1"/>
  <c r="G50" i="1" s="1"/>
  <c r="P50" i="1" s="1"/>
  <c r="AL20" i="2"/>
  <c r="AR20" i="2" s="1"/>
  <c r="F50" i="1" s="1"/>
  <c r="AK20" i="2"/>
  <c r="BB18" i="2"/>
  <c r="AY18" i="2"/>
  <c r="AU19" i="2"/>
  <c r="I49" i="1" s="1"/>
  <c r="AG20" i="2"/>
  <c r="B348" i="3"/>
  <c r="AJ20" i="2" l="1"/>
  <c r="AU20" i="2" s="1"/>
  <c r="I50" i="1" s="1"/>
  <c r="AI21" i="2"/>
  <c r="O50" i="1"/>
  <c r="J54" i="4" s="1"/>
  <c r="J50" i="1"/>
  <c r="E50" i="1"/>
  <c r="AZ19" i="2"/>
  <c r="AV19" i="2" s="1"/>
  <c r="K49" i="1" s="1"/>
  <c r="C348" i="3"/>
  <c r="B349" i="3"/>
  <c r="L49" i="1" l="1"/>
  <c r="N50" i="1"/>
  <c r="AQ21" i="2"/>
  <c r="AK21" i="2"/>
  <c r="AM21" i="2"/>
  <c r="AS21" i="2" s="1"/>
  <c r="G51" i="1" s="1"/>
  <c r="P51" i="1" s="1"/>
  <c r="AL21" i="2"/>
  <c r="B350" i="3"/>
  <c r="AX19" i="2" l="1"/>
  <c r="AY19" i="2" s="1"/>
  <c r="AR21" i="2"/>
  <c r="F51" i="1" s="1"/>
  <c r="AG21" i="2"/>
  <c r="E51" i="1"/>
  <c r="AZ20" i="2"/>
  <c r="AV20" i="2" s="1"/>
  <c r="K50" i="1" s="1"/>
  <c r="L50" i="1" s="1"/>
  <c r="B351" i="3"/>
  <c r="BB19" i="2" l="1"/>
  <c r="AX20" i="2"/>
  <c r="AJ21" i="2"/>
  <c r="AI22" i="2"/>
  <c r="O51" i="1"/>
  <c r="J55" i="4" s="1"/>
  <c r="J51" i="1"/>
  <c r="C351" i="3"/>
  <c r="B352" i="3"/>
  <c r="N51" i="1" l="1"/>
  <c r="AU21" i="2"/>
  <c r="I51" i="1" s="1"/>
  <c r="AQ22" i="2"/>
  <c r="AM22" i="2"/>
  <c r="AS22" i="2" s="1"/>
  <c r="G52" i="1" s="1"/>
  <c r="P52" i="1" s="1"/>
  <c r="AK22" i="2"/>
  <c r="AL22" i="2"/>
  <c r="AR22" i="2" s="1"/>
  <c r="F52" i="1" s="1"/>
  <c r="AY20" i="2"/>
  <c r="BB20" i="2"/>
  <c r="C352" i="3"/>
  <c r="B353" i="3"/>
  <c r="O52" i="1" l="1"/>
  <c r="J56" i="4" s="1"/>
  <c r="J52" i="1"/>
  <c r="E52" i="1"/>
  <c r="AZ21" i="2"/>
  <c r="AV21" i="2" s="1"/>
  <c r="K51" i="1" s="1"/>
  <c r="L51" i="1" s="1"/>
  <c r="AG22" i="2"/>
  <c r="C353" i="3"/>
  <c r="B354" i="3"/>
  <c r="N52" i="1" l="1"/>
  <c r="AX21" i="2"/>
  <c r="AJ22" i="2"/>
  <c r="AI23" i="2"/>
  <c r="C354" i="3"/>
  <c r="B355" i="3"/>
  <c r="AU22" i="2" l="1"/>
  <c r="I52" i="1" s="1"/>
  <c r="AQ23" i="2"/>
  <c r="AK23" i="2"/>
  <c r="AL23" i="2"/>
  <c r="AR23" i="2" s="1"/>
  <c r="F53" i="1" s="1"/>
  <c r="AM23" i="2"/>
  <c r="AS23" i="2" s="1"/>
  <c r="G53" i="1" s="1"/>
  <c r="P53" i="1" s="1"/>
  <c r="BB21" i="2"/>
  <c r="AY21" i="2"/>
  <c r="B356" i="3"/>
  <c r="O53" i="1" l="1"/>
  <c r="J57" i="4" s="1"/>
  <c r="J53" i="1"/>
  <c r="E53" i="1"/>
  <c r="AZ22" i="2"/>
  <c r="AV22" i="2" s="1"/>
  <c r="K52" i="1" s="1"/>
  <c r="AG23" i="2"/>
  <c r="B357" i="3"/>
  <c r="L52" i="1" l="1"/>
  <c r="N53" i="1"/>
  <c r="AJ23" i="2"/>
  <c r="AI24" i="2"/>
  <c r="B358" i="3"/>
  <c r="AX22" i="2" l="1"/>
  <c r="BB22" i="2" s="1"/>
  <c r="AQ24" i="2"/>
  <c r="AK24" i="2"/>
  <c r="AM24" i="2"/>
  <c r="AS24" i="2" s="1"/>
  <c r="G54" i="1" s="1"/>
  <c r="P54" i="1" s="1"/>
  <c r="AL24" i="2"/>
  <c r="AR24" i="2" s="1"/>
  <c r="F54" i="1" s="1"/>
  <c r="AU23" i="2"/>
  <c r="I53" i="1" s="1"/>
  <c r="B359" i="3"/>
  <c r="AY22" i="2" l="1"/>
  <c r="O54" i="1"/>
  <c r="J58" i="4" s="1"/>
  <c r="J54" i="1"/>
  <c r="AG24" i="2"/>
  <c r="E54" i="1"/>
  <c r="AZ23" i="2"/>
  <c r="AV23" i="2" s="1"/>
  <c r="K53" i="1" s="1"/>
  <c r="C359" i="3"/>
  <c r="B360" i="3"/>
  <c r="L53" i="1" l="1"/>
  <c r="N54" i="1"/>
  <c r="AJ24" i="2"/>
  <c r="AI25" i="2"/>
  <c r="B361" i="3"/>
  <c r="AX23" i="2" l="1"/>
  <c r="AY23" i="2" s="1"/>
  <c r="AU24" i="2"/>
  <c r="I54" i="1" s="1"/>
  <c r="AQ25" i="2"/>
  <c r="AM25" i="2"/>
  <c r="AS25" i="2" s="1"/>
  <c r="G55" i="1" s="1"/>
  <c r="P55" i="1" s="1"/>
  <c r="AL25" i="2"/>
  <c r="AR25" i="2" s="1"/>
  <c r="F55" i="1" s="1"/>
  <c r="AK25" i="2"/>
  <c r="B362" i="3"/>
  <c r="BB23" i="2" l="1"/>
  <c r="O55" i="1"/>
  <c r="J59" i="4" s="1"/>
  <c r="J55" i="1"/>
  <c r="E55" i="1"/>
  <c r="AZ24" i="2"/>
  <c r="AV24" i="2" s="1"/>
  <c r="K54" i="1" s="1"/>
  <c r="AG25" i="2"/>
  <c r="B363" i="3"/>
  <c r="L54" i="1" l="1"/>
  <c r="N55" i="1"/>
  <c r="AJ25" i="2"/>
  <c r="AI26" i="2"/>
  <c r="C363" i="3"/>
  <c r="B364" i="3"/>
  <c r="AX24" i="2" l="1"/>
  <c r="AY24" i="2" s="1"/>
  <c r="AU25" i="2"/>
  <c r="I55" i="1" s="1"/>
  <c r="AQ26" i="2"/>
  <c r="AM26" i="2"/>
  <c r="AS26" i="2" s="1"/>
  <c r="G56" i="1" s="1"/>
  <c r="P56" i="1" s="1"/>
  <c r="AL26" i="2"/>
  <c r="AR26" i="2" s="1"/>
  <c r="F56" i="1" s="1"/>
  <c r="AK26" i="2"/>
  <c r="C364" i="3"/>
  <c r="B365" i="3"/>
  <c r="BB24" i="2" l="1"/>
  <c r="O56" i="1"/>
  <c r="J60" i="4" s="1"/>
  <c r="J56" i="1"/>
  <c r="E56" i="1"/>
  <c r="AZ25" i="2"/>
  <c r="AV25" i="2" s="1"/>
  <c r="K55" i="1" s="1"/>
  <c r="AG26" i="2"/>
  <c r="B366" i="3"/>
  <c r="L55" i="1" l="1"/>
  <c r="N56" i="1"/>
  <c r="AJ26" i="2"/>
  <c r="AU26" i="2" s="1"/>
  <c r="I56" i="1" s="1"/>
  <c r="AI27" i="2"/>
  <c r="B367" i="3"/>
  <c r="AX25" i="2" l="1"/>
  <c r="AY25" i="2" s="1"/>
  <c r="AQ27" i="2"/>
  <c r="AM27" i="2"/>
  <c r="AS27" i="2" s="1"/>
  <c r="G57" i="1" s="1"/>
  <c r="P57" i="1" s="1"/>
  <c r="AK27" i="2"/>
  <c r="AL27" i="2"/>
  <c r="B368" i="3"/>
  <c r="BB25" i="2" l="1"/>
  <c r="AG27" i="2"/>
  <c r="AR27" i="2"/>
  <c r="F57" i="1" s="1"/>
  <c r="E57" i="1"/>
  <c r="AZ26" i="2"/>
  <c r="AV26" i="2" s="1"/>
  <c r="K56" i="1" s="1"/>
  <c r="B369" i="3"/>
  <c r="L56" i="1" l="1"/>
  <c r="O57" i="1"/>
  <c r="J61" i="4" s="1"/>
  <c r="J57" i="1"/>
  <c r="AJ27" i="2"/>
  <c r="AU27" i="2" s="1"/>
  <c r="I57" i="1" s="1"/>
  <c r="AI28" i="2"/>
  <c r="B370" i="3"/>
  <c r="AX26" i="2" l="1"/>
  <c r="BB26" i="2" s="1"/>
  <c r="N57" i="1"/>
  <c r="AQ28" i="2"/>
  <c r="AM28" i="2"/>
  <c r="AS28" i="2" s="1"/>
  <c r="G58" i="1" s="1"/>
  <c r="P58" i="1" s="1"/>
  <c r="AK28" i="2"/>
  <c r="AL28" i="2"/>
  <c r="C370" i="3"/>
  <c r="B371" i="3"/>
  <c r="AY26" i="2" l="1"/>
  <c r="AG28" i="2"/>
  <c r="AR28" i="2"/>
  <c r="F58" i="1" s="1"/>
  <c r="E58" i="1"/>
  <c r="AZ27" i="2"/>
  <c r="AV27" i="2" s="1"/>
  <c r="K57" i="1" s="1"/>
  <c r="L57" i="1" s="1"/>
  <c r="B372" i="3"/>
  <c r="AX27" i="2" l="1"/>
  <c r="O58" i="1"/>
  <c r="J62" i="4" s="1"/>
  <c r="J58" i="1"/>
  <c r="AJ28" i="2"/>
  <c r="AI29" i="2"/>
  <c r="B373" i="3"/>
  <c r="N58" i="1" l="1"/>
  <c r="AQ29" i="2"/>
  <c r="AL29" i="2"/>
  <c r="AR29" i="2" s="1"/>
  <c r="F59" i="1" s="1"/>
  <c r="AM29" i="2"/>
  <c r="AS29" i="2" s="1"/>
  <c r="G59" i="1" s="1"/>
  <c r="P59" i="1" s="1"/>
  <c r="AK29" i="2"/>
  <c r="AG29" i="2" s="1"/>
  <c r="AU28" i="2"/>
  <c r="I58" i="1" s="1"/>
  <c r="BB27" i="2"/>
  <c r="AY27" i="2"/>
  <c r="B374" i="3"/>
  <c r="AJ29" i="2" l="1"/>
  <c r="AU29" i="2" s="1"/>
  <c r="I59" i="1" s="1"/>
  <c r="AI30" i="2"/>
  <c r="O59" i="1"/>
  <c r="J63" i="4" s="1"/>
  <c r="J59" i="1"/>
  <c r="E59" i="1"/>
  <c r="AZ28" i="2"/>
  <c r="AV28" i="2" s="1"/>
  <c r="K58" i="1" s="1"/>
  <c r="L58" i="1" s="1"/>
  <c r="B375" i="3"/>
  <c r="N59" i="1" l="1"/>
  <c r="AX28" i="2"/>
  <c r="AQ30" i="2"/>
  <c r="AM30" i="2"/>
  <c r="AS30" i="2" s="1"/>
  <c r="G60" i="1" s="1"/>
  <c r="P60" i="1" s="1"/>
  <c r="AL30" i="2"/>
  <c r="AK30" i="2"/>
  <c r="C375" i="3"/>
  <c r="B376" i="3"/>
  <c r="E60" i="1" l="1"/>
  <c r="AZ29" i="2"/>
  <c r="AV29" i="2" s="1"/>
  <c r="K59" i="1" s="1"/>
  <c r="BB28" i="2"/>
  <c r="AY28" i="2"/>
  <c r="AR30" i="2"/>
  <c r="F60" i="1" s="1"/>
  <c r="AG30" i="2"/>
  <c r="B377" i="3"/>
  <c r="L59" i="1" l="1"/>
  <c r="AJ30" i="2"/>
  <c r="AI31" i="2"/>
  <c r="O60" i="1"/>
  <c r="J64" i="4" s="1"/>
  <c r="J60" i="1"/>
  <c r="C377" i="3"/>
  <c r="B378" i="3"/>
  <c r="AX29" i="2" l="1"/>
  <c r="BB29" i="2" s="1"/>
  <c r="N60" i="1"/>
  <c r="AQ31" i="2"/>
  <c r="AL31" i="2"/>
  <c r="AR31" i="2" s="1"/>
  <c r="F61" i="1" s="1"/>
  <c r="AK31" i="2"/>
  <c r="AM31" i="2"/>
  <c r="AS31" i="2" s="1"/>
  <c r="G61" i="1" s="1"/>
  <c r="P61" i="1" s="1"/>
  <c r="AU30" i="2"/>
  <c r="I60" i="1" s="1"/>
  <c r="B379" i="3"/>
  <c r="AY29" i="2" l="1"/>
  <c r="O61" i="1"/>
  <c r="J61" i="1"/>
  <c r="E61" i="1"/>
  <c r="AZ30" i="2"/>
  <c r="AV30" i="2" s="1"/>
  <c r="K60" i="1" s="1"/>
  <c r="L60" i="1" s="1"/>
  <c r="AG31" i="2"/>
  <c r="B380" i="3"/>
  <c r="N61" i="1" l="1"/>
  <c r="AX30" i="2"/>
  <c r="AJ31" i="2"/>
  <c r="AI32" i="2"/>
  <c r="B381" i="3"/>
  <c r="AU31" i="2" l="1"/>
  <c r="I61" i="1" s="1"/>
  <c r="AY30" i="2"/>
  <c r="BB30" i="2"/>
  <c r="AQ32" i="2"/>
  <c r="AM32" i="2"/>
  <c r="AS32" i="2" s="1"/>
  <c r="G62" i="1" s="1"/>
  <c r="P62" i="1" s="1"/>
  <c r="AK32" i="2"/>
  <c r="AL32" i="2"/>
  <c r="AR32" i="2" s="1"/>
  <c r="F62" i="1" s="1"/>
  <c r="B382" i="3"/>
  <c r="AZ31" i="2" l="1"/>
  <c r="AV31" i="2" s="1"/>
  <c r="K61" i="1" s="1"/>
  <c r="E62" i="1"/>
  <c r="O62" i="1"/>
  <c r="J62" i="1"/>
  <c r="AG32" i="2"/>
  <c r="C382" i="3"/>
  <c r="B383" i="3"/>
  <c r="N62" i="1" l="1"/>
  <c r="L61" i="1"/>
  <c r="AJ32" i="2"/>
  <c r="AI33" i="2"/>
  <c r="C383" i="3"/>
  <c r="B384" i="3"/>
  <c r="AX31" i="2" l="1"/>
  <c r="BB31" i="2" s="1"/>
  <c r="AQ33" i="2"/>
  <c r="AL33" i="2"/>
  <c r="AR33" i="2" s="1"/>
  <c r="F63" i="1" s="1"/>
  <c r="AM33" i="2"/>
  <c r="AS33" i="2" s="1"/>
  <c r="G63" i="1" s="1"/>
  <c r="P63" i="1" s="1"/>
  <c r="AK33" i="2"/>
  <c r="AU32" i="2"/>
  <c r="I62" i="1" s="1"/>
  <c r="C384" i="3"/>
  <c r="B385" i="3"/>
  <c r="AY31" i="2" l="1"/>
  <c r="O63" i="1"/>
  <c r="J63" i="1"/>
  <c r="AZ32" i="2"/>
  <c r="AV32" i="2" s="1"/>
  <c r="K62" i="1" s="1"/>
  <c r="E63" i="1"/>
  <c r="AG33" i="2"/>
  <c r="C385" i="3"/>
  <c r="B386" i="3"/>
  <c r="L62" i="1" l="1"/>
  <c r="N63" i="1"/>
  <c r="AJ33" i="2"/>
  <c r="AI34" i="2"/>
  <c r="B387" i="3"/>
  <c r="AX32" i="2" l="1"/>
  <c r="BB32" i="2" s="1"/>
  <c r="AQ34" i="2"/>
  <c r="AL34" i="2"/>
  <c r="AR34" i="2" s="1"/>
  <c r="F64" i="1" s="1"/>
  <c r="AK34" i="2"/>
  <c r="AM34" i="2"/>
  <c r="AS34" i="2" s="1"/>
  <c r="G64" i="1" s="1"/>
  <c r="P64" i="1" s="1"/>
  <c r="AU33" i="2"/>
  <c r="I63" i="1" s="1"/>
  <c r="B388" i="3"/>
  <c r="AY32" i="2" l="1"/>
  <c r="O64" i="1"/>
  <c r="J64" i="1"/>
  <c r="E64" i="1"/>
  <c r="AZ33" i="2"/>
  <c r="AV33" i="2" s="1"/>
  <c r="K63" i="1" s="1"/>
  <c r="AG34" i="2"/>
  <c r="C388" i="3"/>
  <c r="B389" i="3"/>
  <c r="L63" i="1" l="1"/>
  <c r="N64" i="1"/>
  <c r="AJ34" i="2"/>
  <c r="AU34" i="2" s="1"/>
  <c r="I64" i="1" s="1"/>
  <c r="AI35" i="2"/>
  <c r="B390" i="3"/>
  <c r="AX33" i="2" l="1"/>
  <c r="BB33" i="2" s="1"/>
  <c r="AQ35" i="2"/>
  <c r="AK35" i="2"/>
  <c r="AL35" i="2"/>
  <c r="AM35" i="2"/>
  <c r="AS35" i="2" s="1"/>
  <c r="G65" i="1" s="1"/>
  <c r="P65" i="1" s="1"/>
  <c r="C390" i="3"/>
  <c r="B391" i="3"/>
  <c r="AY33" i="2" l="1"/>
  <c r="AG35" i="2"/>
  <c r="AR35" i="2"/>
  <c r="F65" i="1" s="1"/>
  <c r="E65" i="1"/>
  <c r="AZ34" i="2"/>
  <c r="AV34" i="2" s="1"/>
  <c r="K64" i="1" s="1"/>
  <c r="B392" i="3"/>
  <c r="L64" i="1" l="1"/>
  <c r="O65" i="1"/>
  <c r="J65" i="1"/>
  <c r="AJ35" i="2"/>
  <c r="AU35" i="2" s="1"/>
  <c r="I65" i="1" s="1"/>
  <c r="AI36" i="2"/>
  <c r="B393" i="3"/>
  <c r="AX34" i="2" l="1"/>
  <c r="AY34" i="2" s="1"/>
  <c r="N65" i="1"/>
  <c r="AQ36" i="2"/>
  <c r="AM36" i="2"/>
  <c r="AS36" i="2" s="1"/>
  <c r="G66" i="1" s="1"/>
  <c r="P66" i="1" s="1"/>
  <c r="AL36" i="2"/>
  <c r="AK36" i="2"/>
  <c r="B394" i="3"/>
  <c r="BB34" i="2" l="1"/>
  <c r="AG36" i="2"/>
  <c r="AR36" i="2"/>
  <c r="F66" i="1" s="1"/>
  <c r="E66" i="1"/>
  <c r="AZ35" i="2"/>
  <c r="AV35" i="2" s="1"/>
  <c r="K65" i="1" s="1"/>
  <c r="L65" i="1" s="1"/>
  <c r="C394" i="3"/>
  <c r="B395" i="3"/>
  <c r="AX35" i="2" l="1"/>
  <c r="O66" i="1"/>
  <c r="J66" i="1"/>
  <c r="AJ36" i="2"/>
  <c r="AI37" i="2"/>
  <c r="B396" i="3"/>
  <c r="N66" i="1" l="1"/>
  <c r="AU36" i="2"/>
  <c r="I66" i="1" s="1"/>
  <c r="AQ37" i="2"/>
  <c r="AL37" i="2"/>
  <c r="AR37" i="2" s="1"/>
  <c r="F67" i="1" s="1"/>
  <c r="AM37" i="2"/>
  <c r="AS37" i="2" s="1"/>
  <c r="G67" i="1" s="1"/>
  <c r="P67" i="1" s="1"/>
  <c r="AK37" i="2"/>
  <c r="AY35" i="2"/>
  <c r="BB35" i="2"/>
  <c r="B397" i="3"/>
  <c r="O67" i="1" l="1"/>
  <c r="J67" i="1"/>
  <c r="E67" i="1"/>
  <c r="AZ36" i="2"/>
  <c r="AV36" i="2" s="1"/>
  <c r="K66" i="1" s="1"/>
  <c r="AG37" i="2"/>
  <c r="B398" i="3"/>
  <c r="N67" i="1" l="1"/>
  <c r="L66" i="1"/>
  <c r="AJ37" i="2"/>
  <c r="AI38" i="2"/>
  <c r="B399" i="3"/>
  <c r="AX36" i="2" l="1"/>
  <c r="AY36" i="2" s="1"/>
  <c r="AU37" i="2"/>
  <c r="I67" i="1" s="1"/>
  <c r="AQ38" i="2"/>
  <c r="AL38" i="2"/>
  <c r="AR38" i="2" s="1"/>
  <c r="F68" i="1" s="1"/>
  <c r="AK38" i="2"/>
  <c r="AM38" i="2"/>
  <c r="AS38" i="2" s="1"/>
  <c r="G68" i="1" s="1"/>
  <c r="P68" i="1" s="1"/>
  <c r="B400" i="3"/>
  <c r="BB36" i="2" l="1"/>
  <c r="O68" i="1"/>
  <c r="J68" i="1"/>
  <c r="E68" i="1"/>
  <c r="AZ37" i="2"/>
  <c r="AV37" i="2" s="1"/>
  <c r="K67" i="1" s="1"/>
  <c r="AG38" i="2"/>
  <c r="B401" i="3"/>
  <c r="L67" i="1" l="1"/>
  <c r="N68" i="1"/>
  <c r="AJ38" i="2"/>
  <c r="AU38" i="2" s="1"/>
  <c r="I68" i="1" s="1"/>
  <c r="AI39" i="2"/>
  <c r="B402" i="3"/>
  <c r="AX37" i="2" l="1"/>
  <c r="AY37" i="2" s="1"/>
  <c r="AQ39" i="2"/>
  <c r="AM39" i="2"/>
  <c r="AS39" i="2" s="1"/>
  <c r="G69" i="1" s="1"/>
  <c r="P69" i="1" s="1"/>
  <c r="AK39" i="2"/>
  <c r="AL39" i="2"/>
  <c r="B403" i="3"/>
  <c r="BB37" i="2" l="1"/>
  <c r="AG39" i="2"/>
  <c r="AR39" i="2"/>
  <c r="F69" i="1" s="1"/>
  <c r="E69" i="1"/>
  <c r="AZ38" i="2"/>
  <c r="AV38" i="2" s="1"/>
  <c r="K68" i="1" s="1"/>
  <c r="B404" i="3"/>
  <c r="L68" i="1" l="1"/>
  <c r="O69" i="1"/>
  <c r="J69" i="1"/>
  <c r="AJ39" i="2"/>
  <c r="AI40" i="2"/>
  <c r="B405" i="3"/>
  <c r="AX38" i="2" l="1"/>
  <c r="AY38" i="2" s="1"/>
  <c r="N69" i="1"/>
  <c r="AQ40" i="2"/>
  <c r="AM40" i="2"/>
  <c r="AS40" i="2" s="1"/>
  <c r="G70" i="1" s="1"/>
  <c r="P70" i="1" s="1"/>
  <c r="AK40" i="2"/>
  <c r="AL40" i="2"/>
  <c r="AR40" i="2" s="1"/>
  <c r="F70" i="1" s="1"/>
  <c r="AU39" i="2"/>
  <c r="I69" i="1" s="1"/>
  <c r="AG40" i="2"/>
  <c r="C405" i="3"/>
  <c r="B406" i="3"/>
  <c r="BB38" i="2" l="1"/>
  <c r="AJ40" i="2"/>
  <c r="AU40" i="2" s="1"/>
  <c r="I70" i="1" s="1"/>
  <c r="AI41" i="2"/>
  <c r="O70" i="1"/>
  <c r="J70" i="1"/>
  <c r="E70" i="1"/>
  <c r="AZ39" i="2"/>
  <c r="AV39" i="2" s="1"/>
  <c r="K69" i="1" s="1"/>
  <c r="L69" i="1" s="1"/>
  <c r="C406" i="3"/>
  <c r="B407" i="3"/>
  <c r="N70" i="1" l="1"/>
  <c r="AX39" i="2"/>
  <c r="AQ41" i="2"/>
  <c r="AM41" i="2"/>
  <c r="AS41" i="2" s="1"/>
  <c r="G71" i="1" s="1"/>
  <c r="P71" i="1" s="1"/>
  <c r="AL41" i="2"/>
  <c r="AK41" i="2"/>
  <c r="C407" i="3"/>
  <c r="B408" i="3"/>
  <c r="AR41" i="2" l="1"/>
  <c r="F71" i="1" s="1"/>
  <c r="AG41" i="2"/>
  <c r="AY39" i="2"/>
  <c r="BB39" i="2"/>
  <c r="E71" i="1"/>
  <c r="AZ40" i="2"/>
  <c r="AV40" i="2" s="1"/>
  <c r="K70" i="1" s="1"/>
  <c r="L70" i="1" s="1"/>
  <c r="B409" i="3"/>
  <c r="AX40" i="2" l="1"/>
  <c r="AJ41" i="2"/>
  <c r="AU41" i="2" s="1"/>
  <c r="I71" i="1" s="1"/>
  <c r="AI42" i="2"/>
  <c r="O71" i="1"/>
  <c r="J71" i="1"/>
  <c r="B410" i="3"/>
  <c r="N71" i="1" l="1"/>
  <c r="AQ42" i="2"/>
  <c r="AK42" i="2"/>
  <c r="AM42" i="2"/>
  <c r="AS42" i="2" s="1"/>
  <c r="G72" i="1" s="1"/>
  <c r="P72" i="1" s="1"/>
  <c r="AL42" i="2"/>
  <c r="AY40" i="2"/>
  <c r="BB40" i="2"/>
  <c r="B411" i="3"/>
  <c r="AG42" i="2" l="1"/>
  <c r="AR42" i="2"/>
  <c r="F72" i="1" s="1"/>
  <c r="E72" i="1"/>
  <c r="AZ41" i="2"/>
  <c r="AV41" i="2" s="1"/>
  <c r="K71" i="1" s="1"/>
  <c r="L71" i="1" s="1"/>
  <c r="B412" i="3"/>
  <c r="AX41" i="2" l="1"/>
  <c r="O72" i="1"/>
  <c r="J72" i="1"/>
  <c r="AJ42" i="2"/>
  <c r="AU42" i="2" s="1"/>
  <c r="I72" i="1" s="1"/>
  <c r="AI43" i="2"/>
  <c r="C412" i="3"/>
  <c r="B413" i="3"/>
  <c r="N72" i="1" l="1"/>
  <c r="AQ43" i="2"/>
  <c r="AM43" i="2"/>
  <c r="AS43" i="2" s="1"/>
  <c r="G73" i="1" s="1"/>
  <c r="P73" i="1" s="1"/>
  <c r="AL43" i="2"/>
  <c r="AK43" i="2"/>
  <c r="AY41" i="2"/>
  <c r="BB41" i="2"/>
  <c r="C413" i="3"/>
  <c r="B414" i="3"/>
  <c r="AG43" i="2" l="1"/>
  <c r="AR43" i="2"/>
  <c r="F73" i="1" s="1"/>
  <c r="E73" i="1"/>
  <c r="AZ42" i="2"/>
  <c r="AV42" i="2" s="1"/>
  <c r="K72" i="1" s="1"/>
  <c r="C414" i="3"/>
  <c r="B415" i="3"/>
  <c r="L72" i="1" l="1"/>
  <c r="O73" i="1"/>
  <c r="J73" i="1"/>
  <c r="AJ43" i="2"/>
  <c r="AU43" i="2" s="1"/>
  <c r="I73" i="1" s="1"/>
  <c r="AI44" i="2"/>
  <c r="C415" i="3"/>
  <c r="B416" i="3"/>
  <c r="AX42" i="2" l="1"/>
  <c r="AY42" i="2" s="1"/>
  <c r="N73" i="1"/>
  <c r="AQ44" i="2"/>
  <c r="AM44" i="2"/>
  <c r="AS44" i="2" s="1"/>
  <c r="G74" i="1" s="1"/>
  <c r="P74" i="1" s="1"/>
  <c r="AK44" i="2"/>
  <c r="AL44" i="2"/>
  <c r="B417" i="3"/>
  <c r="BB42" i="2" l="1"/>
  <c r="AG44" i="2"/>
  <c r="AR44" i="2"/>
  <c r="F74" i="1" s="1"/>
  <c r="AZ43" i="2"/>
  <c r="AV43" i="2" s="1"/>
  <c r="K73" i="1" s="1"/>
  <c r="E74" i="1"/>
  <c r="B418" i="3"/>
  <c r="L73" i="1" l="1"/>
  <c r="O74" i="1"/>
  <c r="J74" i="1"/>
  <c r="AJ44" i="2"/>
  <c r="AI45" i="2"/>
  <c r="B419" i="3"/>
  <c r="AX43" i="2" l="1"/>
  <c r="BB43" i="2" s="1"/>
  <c r="N74" i="1"/>
  <c r="AQ45" i="2"/>
  <c r="AL45" i="2"/>
  <c r="AR45" i="2" s="1"/>
  <c r="F75" i="1" s="1"/>
  <c r="AK45" i="2"/>
  <c r="AM45" i="2"/>
  <c r="AS45" i="2" s="1"/>
  <c r="G75" i="1" s="1"/>
  <c r="P75" i="1" s="1"/>
  <c r="AU44" i="2"/>
  <c r="I74" i="1" s="1"/>
  <c r="AG45" i="2"/>
  <c r="C419" i="3"/>
  <c r="B420" i="3"/>
  <c r="AY43" i="2" l="1"/>
  <c r="AJ45" i="2"/>
  <c r="AU45" i="2" s="1"/>
  <c r="I75" i="1" s="1"/>
  <c r="AI46" i="2"/>
  <c r="O75" i="1"/>
  <c r="J75" i="1"/>
  <c r="E75" i="1"/>
  <c r="AZ44" i="2"/>
  <c r="AV44" i="2" s="1"/>
  <c r="K74" i="1" s="1"/>
  <c r="B421" i="3"/>
  <c r="N75" i="1" l="1"/>
  <c r="L74" i="1"/>
  <c r="AQ46" i="2"/>
  <c r="AK46" i="2"/>
  <c r="AM46" i="2"/>
  <c r="AS46" i="2" s="1"/>
  <c r="G76" i="1" s="1"/>
  <c r="P76" i="1" s="1"/>
  <c r="AL46" i="2"/>
  <c r="B422" i="3"/>
  <c r="AX44" i="2" l="1"/>
  <c r="BB44" i="2" s="1"/>
  <c r="AR46" i="2"/>
  <c r="F76" i="1" s="1"/>
  <c r="AG46" i="2"/>
  <c r="E76" i="1"/>
  <c r="AZ45" i="2"/>
  <c r="AV45" i="2" s="1"/>
  <c r="K75" i="1" s="1"/>
  <c r="B423" i="3"/>
  <c r="AY44" i="2" l="1"/>
  <c r="L75" i="1"/>
  <c r="AJ46" i="2"/>
  <c r="AU46" i="2" s="1"/>
  <c r="I76" i="1" s="1"/>
  <c r="AI47" i="2"/>
  <c r="O76" i="1"/>
  <c r="J76" i="1"/>
  <c r="B424" i="3"/>
  <c r="AX45" i="2" l="1"/>
  <c r="AY45" i="2" s="1"/>
  <c r="N76" i="1"/>
  <c r="AQ47" i="2"/>
  <c r="AM47" i="2"/>
  <c r="AS47" i="2" s="1"/>
  <c r="G77" i="1" s="1"/>
  <c r="P77" i="1" s="1"/>
  <c r="AL47" i="2"/>
  <c r="AK47" i="2"/>
  <c r="B425" i="3"/>
  <c r="BB45" i="2" l="1"/>
  <c r="AG47" i="2"/>
  <c r="AR47" i="2"/>
  <c r="F77" i="1" s="1"/>
  <c r="E77" i="1"/>
  <c r="AZ46" i="2"/>
  <c r="AV46" i="2" s="1"/>
  <c r="K76" i="1" s="1"/>
  <c r="L76" i="1" s="1"/>
  <c r="C425" i="3"/>
  <c r="B426" i="3"/>
  <c r="O77" i="1" l="1"/>
  <c r="J77" i="1"/>
  <c r="AX46" i="2"/>
  <c r="AJ47" i="2"/>
  <c r="AU47" i="2" s="1"/>
  <c r="I77" i="1" s="1"/>
  <c r="AI48" i="2"/>
  <c r="B427" i="3"/>
  <c r="N77" i="1" l="1"/>
  <c r="AY46" i="2"/>
  <c r="BB46" i="2"/>
  <c r="AQ48" i="2"/>
  <c r="AK48" i="2"/>
  <c r="AL48" i="2"/>
  <c r="AM48" i="2"/>
  <c r="AS48" i="2" s="1"/>
  <c r="G78" i="1" s="1"/>
  <c r="P78" i="1" s="1"/>
  <c r="B428" i="3"/>
  <c r="AG48" i="2" l="1"/>
  <c r="AR48" i="2"/>
  <c r="F78" i="1" s="1"/>
  <c r="AZ47" i="2"/>
  <c r="AV47" i="2" s="1"/>
  <c r="K77" i="1" s="1"/>
  <c r="L77" i="1" s="1"/>
  <c r="E78" i="1"/>
  <c r="B429" i="3"/>
  <c r="AX47" i="2" l="1"/>
  <c r="O78" i="1"/>
  <c r="J78" i="1"/>
  <c r="AJ48" i="2"/>
  <c r="AI49" i="2"/>
  <c r="B430" i="3"/>
  <c r="N78" i="1" l="1"/>
  <c r="AQ49" i="2"/>
  <c r="AL49" i="2"/>
  <c r="AR49" i="2" s="1"/>
  <c r="F79" i="1" s="1"/>
  <c r="AM49" i="2"/>
  <c r="AS49" i="2" s="1"/>
  <c r="G79" i="1" s="1"/>
  <c r="P79" i="1" s="1"/>
  <c r="AK49" i="2"/>
  <c r="AY47" i="2"/>
  <c r="BB47" i="2"/>
  <c r="AU48" i="2"/>
  <c r="I78" i="1" s="1"/>
  <c r="AG49" i="2"/>
  <c r="B431" i="3"/>
  <c r="AJ49" i="2" l="1"/>
  <c r="AU49" i="2" s="1"/>
  <c r="I79" i="1" s="1"/>
  <c r="AI50" i="2"/>
  <c r="O79" i="1"/>
  <c r="J79" i="1"/>
  <c r="E79" i="1"/>
  <c r="AZ48" i="2"/>
  <c r="AV48" i="2" s="1"/>
  <c r="K78" i="1" s="1"/>
  <c r="C431" i="3"/>
  <c r="B432" i="3"/>
  <c r="N79" i="1" l="1"/>
  <c r="L78" i="1"/>
  <c r="AQ50" i="2"/>
  <c r="AL50" i="2"/>
  <c r="AK50" i="2"/>
  <c r="AM50" i="2"/>
  <c r="AS50" i="2" s="1"/>
  <c r="G80" i="1" s="1"/>
  <c r="P80" i="1" s="1"/>
  <c r="B433" i="3"/>
  <c r="AX48" i="2" l="1"/>
  <c r="BB48" i="2" s="1"/>
  <c r="AR50" i="2"/>
  <c r="F80" i="1" s="1"/>
  <c r="AG50" i="2"/>
  <c r="E80" i="1"/>
  <c r="AZ49" i="2"/>
  <c r="AV49" i="2" s="1"/>
  <c r="K79" i="1" s="1"/>
  <c r="B434" i="3"/>
  <c r="AY48" i="2" l="1"/>
  <c r="L79" i="1"/>
  <c r="AJ50" i="2"/>
  <c r="AU50" i="2" s="1"/>
  <c r="I80" i="1" s="1"/>
  <c r="AI51" i="2"/>
  <c r="O80" i="1"/>
  <c r="J80" i="1"/>
  <c r="B435" i="3"/>
  <c r="AX49" i="2" l="1"/>
  <c r="AY49" i="2" s="1"/>
  <c r="N80" i="1"/>
  <c r="AQ51" i="2"/>
  <c r="AL51" i="2"/>
  <c r="AK51" i="2"/>
  <c r="AM51" i="2"/>
  <c r="AS51" i="2" s="1"/>
  <c r="G81" i="1" s="1"/>
  <c r="P81" i="1" s="1"/>
  <c r="B436" i="3"/>
  <c r="BB49" i="2" l="1"/>
  <c r="AG51" i="2"/>
  <c r="AR51" i="2"/>
  <c r="F81" i="1" s="1"/>
  <c r="E81" i="1"/>
  <c r="AZ50" i="2"/>
  <c r="AV50" i="2" s="1"/>
  <c r="K80" i="1" s="1"/>
  <c r="L80" i="1" s="1"/>
  <c r="C436" i="3"/>
  <c r="B437" i="3"/>
  <c r="AX50" i="2" l="1"/>
  <c r="O81" i="1"/>
  <c r="J81" i="1"/>
  <c r="AJ51" i="2"/>
  <c r="AU51" i="2" s="1"/>
  <c r="I81" i="1" s="1"/>
  <c r="AI52" i="2"/>
  <c r="C437" i="3"/>
  <c r="B438" i="3"/>
  <c r="N81" i="1" l="1"/>
  <c r="AQ52" i="2"/>
  <c r="AK52" i="2"/>
  <c r="AM52" i="2"/>
  <c r="AS52" i="2" s="1"/>
  <c r="G82" i="1" s="1"/>
  <c r="P82" i="1" s="1"/>
  <c r="AL52" i="2"/>
  <c r="AY50" i="2"/>
  <c r="BB50" i="2"/>
  <c r="C438" i="3"/>
  <c r="B439" i="3"/>
  <c r="AG52" i="2" l="1"/>
  <c r="AR52" i="2"/>
  <c r="F82" i="1" s="1"/>
  <c r="E82" i="1"/>
  <c r="AZ51" i="2"/>
  <c r="AV51" i="2" s="1"/>
  <c r="K81" i="1" s="1"/>
  <c r="B440" i="3"/>
  <c r="L81" i="1" l="1"/>
  <c r="O82" i="1"/>
  <c r="J82" i="1"/>
  <c r="AJ52" i="2"/>
  <c r="AI53" i="2"/>
  <c r="B441" i="3"/>
  <c r="AX51" i="2" l="1"/>
  <c r="BB51" i="2" s="1"/>
  <c r="N82" i="1"/>
  <c r="AQ53" i="2"/>
  <c r="AL53" i="2"/>
  <c r="AR53" i="2" s="1"/>
  <c r="F83" i="1" s="1"/>
  <c r="AK53" i="2"/>
  <c r="AM53" i="2"/>
  <c r="AS53" i="2" s="1"/>
  <c r="G83" i="1" s="1"/>
  <c r="P83" i="1" s="1"/>
  <c r="AU52" i="2"/>
  <c r="I82" i="1" s="1"/>
  <c r="B442" i="3"/>
  <c r="AY51" i="2" l="1"/>
  <c r="O83" i="1"/>
  <c r="J83" i="1"/>
  <c r="E83" i="1"/>
  <c r="AC8" i="1" s="1"/>
  <c r="AZ52" i="2"/>
  <c r="AV52" i="2" s="1"/>
  <c r="K82" i="1" s="1"/>
  <c r="AG53" i="2"/>
  <c r="B443" i="3"/>
  <c r="L82" i="1" l="1"/>
  <c r="N83" i="1"/>
  <c r="AJ53" i="2"/>
  <c r="AI54" i="2"/>
  <c r="C443" i="3"/>
  <c r="B444" i="3"/>
  <c r="AX52" i="2" l="1"/>
  <c r="AY52" i="2" s="1"/>
  <c r="AU53" i="2"/>
  <c r="I83" i="1" s="1"/>
  <c r="AQ54" i="2"/>
  <c r="AM54" i="2"/>
  <c r="AS54" i="2" s="1"/>
  <c r="G84" i="1" s="1"/>
  <c r="P84" i="1" s="1"/>
  <c r="AL54" i="2"/>
  <c r="AR54" i="2" s="1"/>
  <c r="F84" i="1" s="1"/>
  <c r="AK54" i="2"/>
  <c r="C444" i="3"/>
  <c r="B445" i="3"/>
  <c r="BB52" i="2" l="1"/>
  <c r="O84" i="1"/>
  <c r="J84" i="1"/>
  <c r="AZ53" i="2"/>
  <c r="AV53" i="2" s="1"/>
  <c r="K83" i="1" s="1"/>
  <c r="E84" i="1"/>
  <c r="AG54" i="2"/>
  <c r="C445" i="3"/>
  <c r="B446" i="3"/>
  <c r="L83" i="1" l="1"/>
  <c r="N84" i="1"/>
  <c r="AJ54" i="2"/>
  <c r="AU54" i="2" s="1"/>
  <c r="I84" i="1" s="1"/>
  <c r="AI55" i="2"/>
  <c r="C446" i="3"/>
  <c r="B447" i="3"/>
  <c r="AX53" i="2" l="1"/>
  <c r="BB53" i="2" s="1"/>
  <c r="AQ55" i="2"/>
  <c r="AL55" i="2"/>
  <c r="AM55" i="2"/>
  <c r="AS55" i="2" s="1"/>
  <c r="G85" i="1" s="1"/>
  <c r="P85" i="1" s="1"/>
  <c r="AK55" i="2"/>
  <c r="B448" i="3"/>
  <c r="AY53" i="2" l="1"/>
  <c r="AG55" i="2"/>
  <c r="AR55" i="2"/>
  <c r="F85" i="1" s="1"/>
  <c r="E85" i="1"/>
  <c r="AZ54" i="2"/>
  <c r="AV54" i="2" s="1"/>
  <c r="K84" i="1" s="1"/>
  <c r="B449" i="3"/>
  <c r="L84" i="1" l="1"/>
  <c r="O85" i="1"/>
  <c r="J85" i="1"/>
  <c r="AJ55" i="2"/>
  <c r="AI56" i="2"/>
  <c r="B450" i="3"/>
  <c r="AX54" i="2" l="1"/>
  <c r="AY54" i="2" s="1"/>
  <c r="N85" i="1"/>
  <c r="AU55" i="2"/>
  <c r="I85" i="1" s="1"/>
  <c r="AQ56" i="2"/>
  <c r="AM56" i="2"/>
  <c r="AS56" i="2" s="1"/>
  <c r="G86" i="1" s="1"/>
  <c r="P86" i="1" s="1"/>
  <c r="AK56" i="2"/>
  <c r="AL56" i="2"/>
  <c r="AR56" i="2" s="1"/>
  <c r="F86" i="1" s="1"/>
  <c r="B451" i="3"/>
  <c r="BB54" i="2" l="1"/>
  <c r="AZ55" i="2"/>
  <c r="AV55" i="2" s="1"/>
  <c r="K85" i="1" s="1"/>
  <c r="E86" i="1"/>
  <c r="O86" i="1"/>
  <c r="J86" i="1"/>
  <c r="AG56" i="2"/>
  <c r="B452" i="3"/>
  <c r="N86" i="1" l="1"/>
  <c r="L85" i="1"/>
  <c r="AJ56" i="2"/>
  <c r="AI57" i="2"/>
  <c r="B453" i="3"/>
  <c r="AX55" i="2" l="1"/>
  <c r="BB55" i="2" s="1"/>
  <c r="AQ57" i="2"/>
  <c r="AK57" i="2"/>
  <c r="AM57" i="2"/>
  <c r="AS57" i="2" s="1"/>
  <c r="G87" i="1" s="1"/>
  <c r="P87" i="1" s="1"/>
  <c r="AL57" i="2"/>
  <c r="AR57" i="2" s="1"/>
  <c r="F87" i="1" s="1"/>
  <c r="AU56" i="2"/>
  <c r="I86" i="1" s="1"/>
  <c r="B454" i="3"/>
  <c r="AY55" i="2" l="1"/>
  <c r="J87" i="1"/>
  <c r="O87" i="1"/>
  <c r="AZ56" i="2"/>
  <c r="AV56" i="2" s="1"/>
  <c r="K86" i="1" s="1"/>
  <c r="E87" i="1"/>
  <c r="AG57" i="2"/>
  <c r="B455" i="3"/>
  <c r="N87" i="1" l="1"/>
  <c r="L86" i="1"/>
  <c r="AJ57" i="2"/>
  <c r="AI58" i="2"/>
  <c r="B456" i="3"/>
  <c r="AX56" i="2" l="1"/>
  <c r="BB56" i="2" s="1"/>
  <c r="AQ58" i="2"/>
  <c r="AK58" i="2"/>
  <c r="AL58" i="2"/>
  <c r="AR58" i="2" s="1"/>
  <c r="F88" i="1" s="1"/>
  <c r="AM58" i="2"/>
  <c r="AS58" i="2" s="1"/>
  <c r="G88" i="1" s="1"/>
  <c r="P88" i="1" s="1"/>
  <c r="AU57" i="2"/>
  <c r="I87" i="1" s="1"/>
  <c r="C456" i="3"/>
  <c r="B457" i="3"/>
  <c r="AY56" i="2" l="1"/>
  <c r="O88" i="1"/>
  <c r="J88" i="1"/>
  <c r="E88" i="1"/>
  <c r="AZ57" i="2"/>
  <c r="AV57" i="2" s="1"/>
  <c r="K87" i="1" s="1"/>
  <c r="AG58" i="2"/>
  <c r="B458" i="3"/>
  <c r="L87" i="1" l="1"/>
  <c r="N88" i="1"/>
  <c r="AJ58" i="2"/>
  <c r="AI59" i="2"/>
  <c r="B459" i="3"/>
  <c r="AX57" i="2" l="1"/>
  <c r="AY57" i="2" s="1"/>
  <c r="AQ59" i="2"/>
  <c r="AM59" i="2"/>
  <c r="AS59" i="2" s="1"/>
  <c r="G89" i="1" s="1"/>
  <c r="P89" i="1" s="1"/>
  <c r="AK59" i="2"/>
  <c r="AL59" i="2"/>
  <c r="AR59" i="2" s="1"/>
  <c r="F89" i="1" s="1"/>
  <c r="AU58" i="2"/>
  <c r="I88" i="1" s="1"/>
  <c r="AG59" i="2"/>
  <c r="B460" i="3"/>
  <c r="BB57" i="2" l="1"/>
  <c r="AJ59" i="2"/>
  <c r="AU59" i="2" s="1"/>
  <c r="I89" i="1" s="1"/>
  <c r="AI60" i="2"/>
  <c r="O89" i="1"/>
  <c r="J89" i="1"/>
  <c r="E89" i="1"/>
  <c r="AZ58" i="2"/>
  <c r="AV58" i="2" s="1"/>
  <c r="K88" i="1" s="1"/>
  <c r="B461" i="3"/>
  <c r="N89" i="1" l="1"/>
  <c r="L88" i="1"/>
  <c r="AQ60" i="2"/>
  <c r="AM60" i="2"/>
  <c r="AS60" i="2" s="1"/>
  <c r="G90" i="1" s="1"/>
  <c r="P90" i="1" s="1"/>
  <c r="AL60" i="2"/>
  <c r="AK60" i="2"/>
  <c r="B462" i="3"/>
  <c r="AX58" i="2" l="1"/>
  <c r="AY58" i="2" s="1"/>
  <c r="AR60" i="2"/>
  <c r="F90" i="1" s="1"/>
  <c r="AG60" i="2"/>
  <c r="E90" i="1"/>
  <c r="AZ59" i="2"/>
  <c r="AV59" i="2" s="1"/>
  <c r="K89" i="1" s="1"/>
  <c r="L89" i="1" s="1"/>
  <c r="B463" i="3"/>
  <c r="BB58" i="2" l="1"/>
  <c r="AX59" i="2"/>
  <c r="AJ60" i="2"/>
  <c r="AI61" i="2"/>
  <c r="O90" i="1"/>
  <c r="J90" i="1"/>
  <c r="B464" i="3"/>
  <c r="N90" i="1" l="1"/>
  <c r="AQ61" i="2"/>
  <c r="AM61" i="2"/>
  <c r="AS61" i="2" s="1"/>
  <c r="G91" i="1" s="1"/>
  <c r="P91" i="1" s="1"/>
  <c r="AK61" i="2"/>
  <c r="AL61" i="2"/>
  <c r="AR61" i="2" s="1"/>
  <c r="F91" i="1" s="1"/>
  <c r="AU60" i="2"/>
  <c r="I90" i="1" s="1"/>
  <c r="AG61" i="2"/>
  <c r="BB59" i="2"/>
  <c r="AY59" i="2"/>
  <c r="B465" i="3"/>
  <c r="AJ61" i="2" l="1"/>
  <c r="AU61" i="2" s="1"/>
  <c r="I91" i="1" s="1"/>
  <c r="AI62" i="2"/>
  <c r="O91" i="1"/>
  <c r="J91" i="1"/>
  <c r="AZ60" i="2"/>
  <c r="AV60" i="2" s="1"/>
  <c r="K90" i="1" s="1"/>
  <c r="E91" i="1"/>
  <c r="B466" i="3"/>
  <c r="L90" i="1" l="1"/>
  <c r="N91" i="1"/>
  <c r="AQ62" i="2"/>
  <c r="AM62" i="2"/>
  <c r="AS62" i="2" s="1"/>
  <c r="G92" i="1" s="1"/>
  <c r="P92" i="1" s="1"/>
  <c r="AK62" i="2"/>
  <c r="AL62" i="2"/>
  <c r="C466" i="3"/>
  <c r="B467" i="3"/>
  <c r="AX60" i="2" l="1"/>
  <c r="AY60" i="2" s="1"/>
  <c r="AG62" i="2"/>
  <c r="AR62" i="2"/>
  <c r="F92" i="1" s="1"/>
  <c r="E92" i="1"/>
  <c r="AZ61" i="2"/>
  <c r="AV61" i="2" s="1"/>
  <c r="K91" i="1" s="1"/>
  <c r="C467" i="3"/>
  <c r="B468" i="3"/>
  <c r="BB60" i="2" l="1"/>
  <c r="L91" i="1"/>
  <c r="O92" i="1"/>
  <c r="J92" i="1"/>
  <c r="AJ62" i="2"/>
  <c r="AI63" i="2"/>
  <c r="C468" i="3"/>
  <c r="B469" i="3"/>
  <c r="AX61" i="2" l="1"/>
  <c r="BB61" i="2" s="1"/>
  <c r="N92" i="1"/>
  <c r="AU62" i="2"/>
  <c r="I92" i="1" s="1"/>
  <c r="AQ63" i="2"/>
  <c r="AL63" i="2"/>
  <c r="AR63" i="2" s="1"/>
  <c r="F93" i="1" s="1"/>
  <c r="AK63" i="2"/>
  <c r="AM63" i="2"/>
  <c r="AS63" i="2" s="1"/>
  <c r="G93" i="1" s="1"/>
  <c r="P93" i="1" s="1"/>
  <c r="C469" i="3"/>
  <c r="B470" i="3"/>
  <c r="AY61" i="2" l="1"/>
  <c r="O93" i="1"/>
  <c r="J93" i="1"/>
  <c r="E93" i="1"/>
  <c r="AZ62" i="2"/>
  <c r="AV62" i="2" s="1"/>
  <c r="K92" i="1" s="1"/>
  <c r="L92" i="1" s="1"/>
  <c r="AG63" i="2"/>
  <c r="B471" i="3"/>
  <c r="N93" i="1" l="1"/>
  <c r="AX62" i="2"/>
  <c r="AJ63" i="2"/>
  <c r="AI64" i="2"/>
  <c r="B472" i="3"/>
  <c r="AQ64" i="2" l="1"/>
  <c r="AK64" i="2"/>
  <c r="AM64" i="2"/>
  <c r="AS64" i="2" s="1"/>
  <c r="G94" i="1" s="1"/>
  <c r="P94" i="1" s="1"/>
  <c r="AL64" i="2"/>
  <c r="AR64" i="2" s="1"/>
  <c r="F94" i="1" s="1"/>
  <c r="BB62" i="2"/>
  <c r="AY62" i="2"/>
  <c r="AU63" i="2"/>
  <c r="I93" i="1" s="1"/>
  <c r="C472" i="3"/>
  <c r="B473" i="3"/>
  <c r="O94" i="1" l="1"/>
  <c r="J94" i="1"/>
  <c r="AG64" i="2"/>
  <c r="E94" i="1"/>
  <c r="AZ63" i="2"/>
  <c r="AV63" i="2" s="1"/>
  <c r="K93" i="1" s="1"/>
  <c r="B474" i="3"/>
  <c r="L93" i="1" l="1"/>
  <c r="N94" i="1"/>
  <c r="AJ64" i="2"/>
  <c r="AU64" i="2" s="1"/>
  <c r="I94" i="1" s="1"/>
  <c r="AI65" i="2"/>
  <c r="C474" i="3"/>
  <c r="B475" i="3"/>
  <c r="AX63" i="2" l="1"/>
  <c r="BB63" i="2" s="1"/>
  <c r="AQ65" i="2"/>
  <c r="AM65" i="2"/>
  <c r="AS65" i="2" s="1"/>
  <c r="G95" i="1" s="1"/>
  <c r="P95" i="1" s="1"/>
  <c r="AL65" i="2"/>
  <c r="AK65" i="2"/>
  <c r="C475" i="3"/>
  <c r="B476" i="3"/>
  <c r="AY63" i="2" l="1"/>
  <c r="AG65" i="2"/>
  <c r="AR65" i="2"/>
  <c r="F95" i="1" s="1"/>
  <c r="E95" i="1"/>
  <c r="AZ64" i="2"/>
  <c r="AV64" i="2" s="1"/>
  <c r="K94" i="1" s="1"/>
  <c r="C476" i="3"/>
  <c r="B477" i="3"/>
  <c r="L94" i="1" l="1"/>
  <c r="O95" i="1"/>
  <c r="J95" i="1"/>
  <c r="AJ65" i="2"/>
  <c r="AU65" i="2" s="1"/>
  <c r="I95" i="1" s="1"/>
  <c r="AI66" i="2"/>
  <c r="B478" i="3"/>
  <c r="AX64" i="2" l="1"/>
  <c r="AY64" i="2" s="1"/>
  <c r="N95" i="1"/>
  <c r="AQ66" i="2"/>
  <c r="AM66" i="2"/>
  <c r="AS66" i="2" s="1"/>
  <c r="G96" i="1" s="1"/>
  <c r="P96" i="1" s="1"/>
  <c r="AK66" i="2"/>
  <c r="AL66" i="2"/>
  <c r="B479" i="3"/>
  <c r="BB64" i="2" l="1"/>
  <c r="AG66" i="2"/>
  <c r="AR66" i="2"/>
  <c r="F96" i="1" s="1"/>
  <c r="E96" i="1"/>
  <c r="AZ65" i="2"/>
  <c r="AV65" i="2" s="1"/>
  <c r="K95" i="1" s="1"/>
  <c r="B480" i="3"/>
  <c r="L95" i="1" l="1"/>
  <c r="O96" i="1"/>
  <c r="J96" i="1"/>
  <c r="AJ66" i="2"/>
  <c r="AU66" i="2" s="1"/>
  <c r="I96" i="1" s="1"/>
  <c r="AI67" i="2"/>
  <c r="C480" i="3"/>
  <c r="B481" i="3"/>
  <c r="AX65" i="2" l="1"/>
  <c r="AY65" i="2" s="1"/>
  <c r="N96" i="1"/>
  <c r="AQ67" i="2"/>
  <c r="AL67" i="2"/>
  <c r="AM67" i="2"/>
  <c r="AS67" i="2" s="1"/>
  <c r="G97" i="1" s="1"/>
  <c r="P97" i="1" s="1"/>
  <c r="AK67" i="2"/>
  <c r="B482" i="3"/>
  <c r="BB65" i="2" l="1"/>
  <c r="E97" i="1"/>
  <c r="AZ66" i="2"/>
  <c r="AV66" i="2" s="1"/>
  <c r="K96" i="1" s="1"/>
  <c r="L96" i="1" s="1"/>
  <c r="AG67" i="2"/>
  <c r="AR67" i="2"/>
  <c r="F97" i="1" s="1"/>
  <c r="B483" i="3"/>
  <c r="J97" i="1" l="1"/>
  <c r="O97" i="1"/>
  <c r="AX66" i="2"/>
  <c r="AJ67" i="2"/>
  <c r="AU67" i="2" s="1"/>
  <c r="I97" i="1" s="1"/>
  <c r="AI68" i="2"/>
  <c r="B484" i="3"/>
  <c r="N97" i="1" l="1"/>
  <c r="AQ68" i="2"/>
  <c r="AL68" i="2"/>
  <c r="AK68" i="2"/>
  <c r="AM68" i="2"/>
  <c r="AS68" i="2" s="1"/>
  <c r="G98" i="1" s="1"/>
  <c r="P98" i="1" s="1"/>
  <c r="BB66" i="2"/>
  <c r="AY66" i="2"/>
  <c r="B485" i="3"/>
  <c r="AG68" i="2" l="1"/>
  <c r="AR68" i="2"/>
  <c r="F98" i="1" s="1"/>
  <c r="AZ67" i="2"/>
  <c r="AV67" i="2" s="1"/>
  <c r="K97" i="1" s="1"/>
  <c r="E98" i="1"/>
  <c r="B486" i="3"/>
  <c r="L97" i="1" l="1"/>
  <c r="J98" i="1"/>
  <c r="O98" i="1"/>
  <c r="AJ68" i="2"/>
  <c r="AI69" i="2"/>
  <c r="C486" i="3"/>
  <c r="B487" i="3"/>
  <c r="AX67" i="2" l="1"/>
  <c r="AY67" i="2" s="1"/>
  <c r="N98" i="1"/>
  <c r="AU68" i="2"/>
  <c r="I98" i="1" s="1"/>
  <c r="AQ69" i="2"/>
  <c r="AL69" i="2"/>
  <c r="AR69" i="2" s="1"/>
  <c r="F99" i="1" s="1"/>
  <c r="AK69" i="2"/>
  <c r="AM69" i="2"/>
  <c r="AS69" i="2" s="1"/>
  <c r="G99" i="1" s="1"/>
  <c r="P99" i="1" s="1"/>
  <c r="C487" i="3"/>
  <c r="B488" i="3"/>
  <c r="BB67" i="2" l="1"/>
  <c r="J99" i="1"/>
  <c r="O99" i="1"/>
  <c r="E99" i="1"/>
  <c r="AZ68" i="2"/>
  <c r="AV68" i="2" s="1"/>
  <c r="K98" i="1" s="1"/>
  <c r="AG69" i="2"/>
  <c r="B489" i="3"/>
  <c r="L98" i="1" l="1"/>
  <c r="N99" i="1"/>
  <c r="AJ69" i="2"/>
  <c r="AI70" i="2"/>
  <c r="B490" i="3"/>
  <c r="AX68" i="2" l="1"/>
  <c r="AY68" i="2" s="1"/>
  <c r="AQ70" i="2"/>
  <c r="AK70" i="2"/>
  <c r="AM70" i="2"/>
  <c r="AS70" i="2" s="1"/>
  <c r="G100" i="1" s="1"/>
  <c r="P100" i="1" s="1"/>
  <c r="AL70" i="2"/>
  <c r="AR70" i="2" s="1"/>
  <c r="F100" i="1" s="1"/>
  <c r="AU69" i="2"/>
  <c r="I99" i="1" s="1"/>
  <c r="B491" i="3"/>
  <c r="BB68" i="2" l="1"/>
  <c r="J100" i="1"/>
  <c r="O100" i="1"/>
  <c r="AG70" i="2"/>
  <c r="E100" i="1"/>
  <c r="AZ69" i="2"/>
  <c r="AV69" i="2" s="1"/>
  <c r="K99" i="1" s="1"/>
  <c r="B492" i="3"/>
  <c r="N100" i="1" l="1"/>
  <c r="L99" i="1"/>
  <c r="AJ70" i="2"/>
  <c r="AI71" i="2"/>
  <c r="C492" i="3"/>
  <c r="B493" i="3"/>
  <c r="AX69" i="2" l="1"/>
  <c r="AY69" i="2" s="1"/>
  <c r="AQ71" i="2"/>
  <c r="AK71" i="2"/>
  <c r="AL71" i="2"/>
  <c r="AR71" i="2" s="1"/>
  <c r="F101" i="1" s="1"/>
  <c r="AM71" i="2"/>
  <c r="AS71" i="2" s="1"/>
  <c r="G101" i="1" s="1"/>
  <c r="P101" i="1" s="1"/>
  <c r="AU70" i="2"/>
  <c r="I100" i="1" s="1"/>
  <c r="B494" i="3"/>
  <c r="BB69" i="2" l="1"/>
  <c r="O101" i="1"/>
  <c r="J101" i="1"/>
  <c r="AG71" i="2"/>
  <c r="E101" i="1"/>
  <c r="AZ70" i="2"/>
  <c r="AV70" i="2" s="1"/>
  <c r="K100" i="1" s="1"/>
  <c r="B495" i="3"/>
  <c r="L100" i="1" l="1"/>
  <c r="N101" i="1"/>
  <c r="AJ71" i="2"/>
  <c r="AI72" i="2"/>
  <c r="B496" i="3"/>
  <c r="AX70" i="2" l="1"/>
  <c r="AY70" i="2" s="1"/>
  <c r="AQ72" i="2"/>
  <c r="AL72" i="2"/>
  <c r="AR72" i="2" s="1"/>
  <c r="F102" i="1" s="1"/>
  <c r="AK72" i="2"/>
  <c r="AM72" i="2"/>
  <c r="AS72" i="2" s="1"/>
  <c r="G102" i="1" s="1"/>
  <c r="P102" i="1" s="1"/>
  <c r="AU71" i="2"/>
  <c r="I101" i="1" s="1"/>
  <c r="AG72" i="2"/>
  <c r="B497" i="3"/>
  <c r="BB70" i="2" l="1"/>
  <c r="AJ72" i="2"/>
  <c r="AU72" i="2" s="1"/>
  <c r="I102" i="1" s="1"/>
  <c r="AI73" i="2"/>
  <c r="J102" i="1"/>
  <c r="O102" i="1"/>
  <c r="E102" i="1"/>
  <c r="AZ71" i="2"/>
  <c r="AV71" i="2" s="1"/>
  <c r="K101" i="1" s="1"/>
  <c r="C497" i="3"/>
  <c r="B498" i="3"/>
  <c r="L101" i="1" l="1"/>
  <c r="N102" i="1"/>
  <c r="AQ73" i="2"/>
  <c r="AM73" i="2"/>
  <c r="AS73" i="2" s="1"/>
  <c r="G103" i="1" s="1"/>
  <c r="P103" i="1" s="1"/>
  <c r="AL73" i="2"/>
  <c r="AK73" i="2"/>
  <c r="B499" i="3"/>
  <c r="AX71" i="2" l="1"/>
  <c r="BB71" i="2" s="1"/>
  <c r="AG73" i="2"/>
  <c r="AR73" i="2"/>
  <c r="F103" i="1" s="1"/>
  <c r="E103" i="1"/>
  <c r="AZ72" i="2"/>
  <c r="AV72" i="2" s="1"/>
  <c r="K102" i="1" s="1"/>
  <c r="L102" i="1" s="1"/>
  <c r="C499" i="3"/>
  <c r="B500" i="3"/>
  <c r="AY71" i="2" l="1"/>
  <c r="AX72" i="2"/>
  <c r="J103" i="1"/>
  <c r="O103" i="1"/>
  <c r="AJ73" i="2"/>
  <c r="AI74" i="2"/>
  <c r="B501" i="3"/>
  <c r="N103" i="1" l="1"/>
  <c r="AU73" i="2"/>
  <c r="I103" i="1" s="1"/>
  <c r="BB72" i="2"/>
  <c r="AY72" i="2"/>
  <c r="AQ74" i="2"/>
  <c r="AK74" i="2"/>
  <c r="AL74" i="2"/>
  <c r="AR74" i="2" s="1"/>
  <c r="F104" i="1" s="1"/>
  <c r="AM74" i="2"/>
  <c r="AS74" i="2" s="1"/>
  <c r="G104" i="1" s="1"/>
  <c r="P104" i="1" s="1"/>
  <c r="B502" i="3"/>
  <c r="E104" i="1" l="1"/>
  <c r="AZ73" i="2"/>
  <c r="AV73" i="2" s="1"/>
  <c r="K103" i="1" s="1"/>
  <c r="AG74" i="2"/>
  <c r="O104" i="1"/>
  <c r="J104" i="1"/>
  <c r="B503" i="3"/>
  <c r="N104" i="1" l="1"/>
  <c r="L103" i="1"/>
  <c r="AJ74" i="2"/>
  <c r="AI75" i="2"/>
  <c r="B504" i="3"/>
  <c r="AX73" i="2" l="1"/>
  <c r="AY73" i="2" s="1"/>
  <c r="AQ75" i="2"/>
  <c r="AK75" i="2"/>
  <c r="AM75" i="2"/>
  <c r="AS75" i="2" s="1"/>
  <c r="G105" i="1" s="1"/>
  <c r="P105" i="1" s="1"/>
  <c r="AL75" i="2"/>
  <c r="AR75" i="2" s="1"/>
  <c r="F105" i="1" s="1"/>
  <c r="AU74" i="2"/>
  <c r="I104" i="1" s="1"/>
  <c r="AG75" i="2"/>
  <c r="C504" i="3"/>
  <c r="B505" i="3"/>
  <c r="BB73" i="2" l="1"/>
  <c r="AJ75" i="2"/>
  <c r="AU75" i="2" s="1"/>
  <c r="I105" i="1" s="1"/>
  <c r="AI76" i="2"/>
  <c r="J105" i="1"/>
  <c r="O105" i="1"/>
  <c r="E105" i="1"/>
  <c r="AZ74" i="2"/>
  <c r="AV74" i="2" s="1"/>
  <c r="K104" i="1" s="1"/>
  <c r="C505" i="3"/>
  <c r="B506" i="3"/>
  <c r="L104" i="1" l="1"/>
  <c r="N105" i="1"/>
  <c r="AQ76" i="2"/>
  <c r="AM76" i="2"/>
  <c r="AS76" i="2" s="1"/>
  <c r="G106" i="1" s="1"/>
  <c r="P106" i="1" s="1"/>
  <c r="AL76" i="2"/>
  <c r="AK76" i="2"/>
  <c r="C506" i="3"/>
  <c r="B507" i="3"/>
  <c r="AX74" i="2" l="1"/>
  <c r="BB74" i="2" s="1"/>
  <c r="AG76" i="2"/>
  <c r="AR76" i="2"/>
  <c r="F106" i="1" s="1"/>
  <c r="E106" i="1"/>
  <c r="AZ75" i="2"/>
  <c r="AV75" i="2" s="1"/>
  <c r="K105" i="1" s="1"/>
  <c r="L105" i="1" s="1"/>
  <c r="C507" i="3"/>
  <c r="B508" i="3"/>
  <c r="AY74" i="2" l="1"/>
  <c r="AX75" i="2"/>
  <c r="O106" i="1"/>
  <c r="J106" i="1"/>
  <c r="AJ76" i="2"/>
  <c r="AU76" i="2" s="1"/>
  <c r="I106" i="1" s="1"/>
  <c r="AI77" i="2"/>
  <c r="B509" i="3"/>
  <c r="N106" i="1" l="1"/>
  <c r="AQ77" i="2"/>
  <c r="AK77" i="2"/>
  <c r="AM77" i="2"/>
  <c r="AS77" i="2" s="1"/>
  <c r="G107" i="1" s="1"/>
  <c r="P107" i="1" s="1"/>
  <c r="AL77" i="2"/>
  <c r="AY75" i="2"/>
  <c r="BB75" i="2"/>
  <c r="B510" i="3"/>
  <c r="AG77" i="2" l="1"/>
  <c r="AR77" i="2"/>
  <c r="F107" i="1" s="1"/>
  <c r="AZ76" i="2"/>
  <c r="AV76" i="2" s="1"/>
  <c r="K106" i="1" s="1"/>
  <c r="L106" i="1" s="1"/>
  <c r="E107" i="1"/>
  <c r="B511" i="3"/>
  <c r="AX76" i="2" l="1"/>
  <c r="J107" i="1"/>
  <c r="O107" i="1"/>
  <c r="AJ77" i="2"/>
  <c r="AI78" i="2"/>
  <c r="B512" i="3"/>
  <c r="N107" i="1" l="1"/>
  <c r="AQ78" i="2"/>
  <c r="AL78" i="2"/>
  <c r="AR78" i="2" s="1"/>
  <c r="F108" i="1" s="1"/>
  <c r="AM78" i="2"/>
  <c r="AS78" i="2" s="1"/>
  <c r="G108" i="1" s="1"/>
  <c r="P108" i="1" s="1"/>
  <c r="AK78" i="2"/>
  <c r="AU77" i="2"/>
  <c r="I107" i="1" s="1"/>
  <c r="AG78" i="2"/>
  <c r="BB76" i="2"/>
  <c r="AY76" i="2"/>
  <c r="B513" i="3"/>
  <c r="AJ78" i="2" l="1"/>
  <c r="AU78" i="2" s="1"/>
  <c r="I108" i="1" s="1"/>
  <c r="AI79" i="2"/>
  <c r="J108" i="1"/>
  <c r="O108" i="1"/>
  <c r="E108" i="1"/>
  <c r="AZ77" i="2"/>
  <c r="AV77" i="2" s="1"/>
  <c r="K107" i="1" s="1"/>
  <c r="B514" i="3"/>
  <c r="N108" i="1" l="1"/>
  <c r="L107" i="1"/>
  <c r="AQ79" i="2"/>
  <c r="AL79" i="2"/>
  <c r="AM79" i="2"/>
  <c r="AS79" i="2" s="1"/>
  <c r="G109" i="1" s="1"/>
  <c r="P109" i="1" s="1"/>
  <c r="AK79" i="2"/>
  <c r="B515" i="3"/>
  <c r="AX77" i="2" l="1"/>
  <c r="AY77" i="2" s="1"/>
  <c r="AR79" i="2"/>
  <c r="F109" i="1" s="1"/>
  <c r="AG79" i="2"/>
  <c r="E109" i="1"/>
  <c r="AZ78" i="2"/>
  <c r="AV78" i="2" s="1"/>
  <c r="K108" i="1" s="1"/>
  <c r="B516" i="3"/>
  <c r="BB77" i="2" l="1"/>
  <c r="L108" i="1"/>
  <c r="AJ79" i="2"/>
  <c r="AU79" i="2" s="1"/>
  <c r="I109" i="1" s="1"/>
  <c r="AI80" i="2"/>
  <c r="J109" i="1"/>
  <c r="O109" i="1"/>
  <c r="B517" i="3"/>
  <c r="AX78" i="2" l="1"/>
  <c r="AY78" i="2" s="1"/>
  <c r="N109" i="1"/>
  <c r="AQ80" i="2"/>
  <c r="AM80" i="2"/>
  <c r="AS80" i="2" s="1"/>
  <c r="G110" i="1" s="1"/>
  <c r="P110" i="1" s="1"/>
  <c r="AL80" i="2"/>
  <c r="AK80" i="2"/>
  <c r="B518" i="3"/>
  <c r="BB78" i="2" l="1"/>
  <c r="AG80" i="2"/>
  <c r="AR80" i="2"/>
  <c r="F110" i="1" s="1"/>
  <c r="E110" i="1"/>
  <c r="AZ79" i="2"/>
  <c r="AV79" i="2" s="1"/>
  <c r="K109" i="1" s="1"/>
  <c r="B519" i="3"/>
  <c r="L109" i="1" l="1"/>
  <c r="J110" i="1"/>
  <c r="O110" i="1"/>
  <c r="AJ80" i="2"/>
  <c r="AU80" i="2" s="1"/>
  <c r="I110" i="1" s="1"/>
  <c r="AI81" i="2"/>
  <c r="B520" i="3"/>
  <c r="AX79" i="2" l="1"/>
  <c r="BB79" i="2" s="1"/>
  <c r="N110" i="1"/>
  <c r="AQ81" i="2"/>
  <c r="AL81" i="2"/>
  <c r="AK81" i="2"/>
  <c r="AM81" i="2"/>
  <c r="AS81" i="2" s="1"/>
  <c r="G111" i="1" s="1"/>
  <c r="P111" i="1" s="1"/>
  <c r="B521" i="3"/>
  <c r="AY79" i="2" l="1"/>
  <c r="AG81" i="2"/>
  <c r="AR81" i="2"/>
  <c r="F111" i="1" s="1"/>
  <c r="E111" i="1"/>
  <c r="AZ80" i="2"/>
  <c r="AV80" i="2" s="1"/>
  <c r="K110" i="1" s="1"/>
  <c r="B522" i="3"/>
  <c r="L110" i="1" l="1"/>
  <c r="J111" i="1"/>
  <c r="O111" i="1"/>
  <c r="AJ81" i="2"/>
  <c r="AU81" i="2" s="1"/>
  <c r="I111" i="1" s="1"/>
  <c r="AI82" i="2"/>
  <c r="B523" i="3"/>
  <c r="AX80" i="2" l="1"/>
  <c r="BB80" i="2" s="1"/>
  <c r="N111" i="1"/>
  <c r="AQ82" i="2"/>
  <c r="AK82" i="2"/>
  <c r="AL82" i="2"/>
  <c r="AM82" i="2"/>
  <c r="AS82" i="2" s="1"/>
  <c r="G112" i="1" s="1"/>
  <c r="P112" i="1" s="1"/>
  <c r="C523" i="3"/>
  <c r="B524" i="3"/>
  <c r="AY80" i="2" l="1"/>
  <c r="AG82" i="2"/>
  <c r="AR82" i="2"/>
  <c r="F112" i="1" s="1"/>
  <c r="E112" i="1"/>
  <c r="AZ81" i="2"/>
  <c r="AV81" i="2" s="1"/>
  <c r="K111" i="1" s="1"/>
  <c r="B525" i="3"/>
  <c r="L111" i="1" l="1"/>
  <c r="O112" i="1"/>
  <c r="J112" i="1"/>
  <c r="AJ82" i="2"/>
  <c r="AI83" i="2"/>
  <c r="B526" i="3"/>
  <c r="AX81" i="2" l="1"/>
  <c r="BB81" i="2" s="1"/>
  <c r="N112" i="1"/>
  <c r="AU82" i="2"/>
  <c r="I112" i="1" s="1"/>
  <c r="AQ83" i="2"/>
  <c r="AL83" i="2"/>
  <c r="AR83" i="2" s="1"/>
  <c r="F113" i="1" s="1"/>
  <c r="AK83" i="2"/>
  <c r="AM83" i="2"/>
  <c r="AS83" i="2" s="1"/>
  <c r="G113" i="1" s="1"/>
  <c r="P113" i="1" s="1"/>
  <c r="B527" i="3"/>
  <c r="AY81" i="2" l="1"/>
  <c r="E113" i="1"/>
  <c r="AZ82" i="2"/>
  <c r="AV82" i="2" s="1"/>
  <c r="K112" i="1" s="1"/>
  <c r="J113" i="1"/>
  <c r="O113" i="1"/>
  <c r="AG83" i="2"/>
  <c r="B528" i="3"/>
  <c r="N113" i="1" l="1"/>
  <c r="L112" i="1"/>
  <c r="AJ83" i="2"/>
  <c r="AI84" i="2"/>
  <c r="C528" i="3"/>
  <c r="B529" i="3"/>
  <c r="AX82" i="2" l="1"/>
  <c r="BB82" i="2" s="1"/>
  <c r="AQ84" i="2"/>
  <c r="AK84" i="2"/>
  <c r="AL84" i="2"/>
  <c r="AR84" i="2" s="1"/>
  <c r="F114" i="1" s="1"/>
  <c r="AM84" i="2"/>
  <c r="AS84" i="2" s="1"/>
  <c r="G114" i="1" s="1"/>
  <c r="P114" i="1" s="1"/>
  <c r="AU83" i="2"/>
  <c r="I113" i="1" s="1"/>
  <c r="B530" i="3"/>
  <c r="AY82" i="2" l="1"/>
  <c r="J114" i="1"/>
  <c r="O114" i="1"/>
  <c r="AG84" i="2"/>
  <c r="E114" i="1"/>
  <c r="AZ83" i="2"/>
  <c r="AV83" i="2" s="1"/>
  <c r="K113" i="1" s="1"/>
  <c r="C530" i="3"/>
  <c r="B531" i="3"/>
  <c r="N114" i="1" l="1"/>
  <c r="L113" i="1"/>
  <c r="AJ84" i="2"/>
  <c r="AI85" i="2"/>
  <c r="B532" i="3"/>
  <c r="AX83" i="2" l="1"/>
  <c r="BB83" i="2" s="1"/>
  <c r="AQ85" i="2"/>
  <c r="AL85" i="2"/>
  <c r="AR85" i="2" s="1"/>
  <c r="F115" i="1" s="1"/>
  <c r="AM85" i="2"/>
  <c r="AS85" i="2" s="1"/>
  <c r="G115" i="1" s="1"/>
  <c r="P115" i="1" s="1"/>
  <c r="AK85" i="2"/>
  <c r="AU84" i="2"/>
  <c r="I114" i="1" s="1"/>
  <c r="AG85" i="2"/>
  <c r="B533" i="3"/>
  <c r="AY83" i="2" l="1"/>
  <c r="AJ85" i="2"/>
  <c r="AU85" i="2" s="1"/>
  <c r="I115" i="1" s="1"/>
  <c r="AI86" i="2"/>
  <c r="J115" i="1"/>
  <c r="O115" i="1"/>
  <c r="E115" i="1"/>
  <c r="AZ84" i="2"/>
  <c r="AV84" i="2" s="1"/>
  <c r="K114" i="1" s="1"/>
  <c r="C533" i="3"/>
  <c r="B534" i="3"/>
  <c r="N115" i="1" l="1"/>
  <c r="L114" i="1"/>
  <c r="AQ86" i="2"/>
  <c r="AK86" i="2"/>
  <c r="AL86" i="2"/>
  <c r="AM86" i="2"/>
  <c r="AS86" i="2" s="1"/>
  <c r="G116" i="1" s="1"/>
  <c r="P116" i="1" s="1"/>
  <c r="B535" i="3"/>
  <c r="AX84" i="2" l="1"/>
  <c r="BB84" i="2" s="1"/>
  <c r="AR86" i="2"/>
  <c r="F116" i="1" s="1"/>
  <c r="AG86" i="2"/>
  <c r="E116" i="1"/>
  <c r="AZ85" i="2"/>
  <c r="AV85" i="2" s="1"/>
  <c r="K115" i="1" s="1"/>
  <c r="C535" i="3"/>
  <c r="B536" i="3"/>
  <c r="AY84" i="2" l="1"/>
  <c r="L115" i="1"/>
  <c r="AJ86" i="2"/>
  <c r="AU86" i="2" s="1"/>
  <c r="I116" i="1" s="1"/>
  <c r="AI87" i="2"/>
  <c r="J116" i="1"/>
  <c r="O116" i="1"/>
  <c r="C536" i="3"/>
  <c r="B537" i="3"/>
  <c r="N116" i="1" l="1"/>
  <c r="AX85" i="2"/>
  <c r="BB85" i="2" s="1"/>
  <c r="AQ87" i="2"/>
  <c r="AK87" i="2"/>
  <c r="AL87" i="2"/>
  <c r="AM87" i="2"/>
  <c r="AS87" i="2" s="1"/>
  <c r="G117" i="1" s="1"/>
  <c r="P117" i="1" s="1"/>
  <c r="C537" i="3"/>
  <c r="B538" i="3"/>
  <c r="AY85" i="2" l="1"/>
  <c r="AG87" i="2"/>
  <c r="AR87" i="2"/>
  <c r="F117" i="1" s="1"/>
  <c r="E117" i="1"/>
  <c r="AZ86" i="2"/>
  <c r="AV86" i="2" s="1"/>
  <c r="K116" i="1" s="1"/>
  <c r="C538" i="3"/>
  <c r="B539" i="3"/>
  <c r="L116" i="1" l="1"/>
  <c r="J117" i="1"/>
  <c r="O117" i="1"/>
  <c r="AJ87" i="2"/>
  <c r="AU87" i="2" s="1"/>
  <c r="I117" i="1" s="1"/>
  <c r="AI88" i="2"/>
  <c r="B540" i="3"/>
  <c r="AX86" i="2" l="1"/>
  <c r="BB86" i="2" s="1"/>
  <c r="N117" i="1"/>
  <c r="AQ88" i="2"/>
  <c r="AM88" i="2"/>
  <c r="AS88" i="2" s="1"/>
  <c r="G118" i="1" s="1"/>
  <c r="P118" i="1" s="1"/>
  <c r="AK88" i="2"/>
  <c r="AL88" i="2"/>
  <c r="B541" i="3"/>
  <c r="AY86" i="2" l="1"/>
  <c r="AG88" i="2"/>
  <c r="AR88" i="2"/>
  <c r="F118" i="1" s="1"/>
  <c r="E118" i="1"/>
  <c r="AZ87" i="2"/>
  <c r="AV87" i="2" s="1"/>
  <c r="K117" i="1" s="1"/>
  <c r="C541" i="3"/>
  <c r="B542" i="3"/>
  <c r="L117" i="1" l="1"/>
  <c r="J118" i="1"/>
  <c r="O118" i="1"/>
  <c r="AJ88" i="2"/>
  <c r="AU88" i="2" s="1"/>
  <c r="I118" i="1" s="1"/>
  <c r="AI89" i="2"/>
  <c r="B543" i="3"/>
  <c r="AX87" i="2" l="1"/>
  <c r="BB87" i="2" s="1"/>
  <c r="N118" i="1"/>
  <c r="AQ89" i="2"/>
  <c r="AL89" i="2"/>
  <c r="AK89" i="2"/>
  <c r="AM89" i="2"/>
  <c r="AS89" i="2" s="1"/>
  <c r="G119" i="1" s="1"/>
  <c r="P119" i="1" s="1"/>
  <c r="B544" i="3"/>
  <c r="AY87" i="2" l="1"/>
  <c r="AG89" i="2"/>
  <c r="AR89" i="2"/>
  <c r="F119" i="1" s="1"/>
  <c r="E119" i="1"/>
  <c r="AZ88" i="2"/>
  <c r="AV88" i="2" s="1"/>
  <c r="K118" i="1" s="1"/>
  <c r="B545" i="3"/>
  <c r="L118" i="1" l="1"/>
  <c r="J119" i="1"/>
  <c r="O119" i="1"/>
  <c r="AJ89" i="2"/>
  <c r="AU89" i="2" s="1"/>
  <c r="I119" i="1" s="1"/>
  <c r="AI90" i="2"/>
  <c r="B546" i="3"/>
  <c r="AX88" i="2" l="1"/>
  <c r="BB88" i="2" s="1"/>
  <c r="N119" i="1"/>
  <c r="AQ90" i="2"/>
  <c r="AM90" i="2"/>
  <c r="AS90" i="2" s="1"/>
  <c r="G120" i="1" s="1"/>
  <c r="P120" i="1" s="1"/>
  <c r="AK90" i="2"/>
  <c r="AL90" i="2"/>
  <c r="B547" i="3"/>
  <c r="AY88" i="2" l="1"/>
  <c r="AG90" i="2"/>
  <c r="AR90" i="2"/>
  <c r="F120" i="1" s="1"/>
  <c r="E120" i="1"/>
  <c r="AZ89" i="2"/>
  <c r="AV89" i="2" s="1"/>
  <c r="K119" i="1" s="1"/>
  <c r="C547" i="3"/>
  <c r="B548" i="3"/>
  <c r="L119" i="1" l="1"/>
  <c r="O120" i="1"/>
  <c r="J120" i="1"/>
  <c r="AJ90" i="2"/>
  <c r="AI91" i="2"/>
  <c r="B549" i="3"/>
  <c r="AX89" i="2" l="1"/>
  <c r="BB89" i="2" s="1"/>
  <c r="N120" i="1"/>
  <c r="AQ91" i="2"/>
  <c r="AL91" i="2"/>
  <c r="AR91" i="2" s="1"/>
  <c r="F121" i="1" s="1"/>
  <c r="AK91" i="2"/>
  <c r="AM91" i="2"/>
  <c r="AS91" i="2" s="1"/>
  <c r="G121" i="1" s="1"/>
  <c r="P121" i="1" s="1"/>
  <c r="AU90" i="2"/>
  <c r="I120" i="1" s="1"/>
  <c r="AG91" i="2"/>
  <c r="B550" i="3"/>
  <c r="AY89" i="2" l="1"/>
  <c r="AJ91" i="2"/>
  <c r="AU91" i="2" s="1"/>
  <c r="I121" i="1" s="1"/>
  <c r="AI92" i="2"/>
  <c r="J121" i="1"/>
  <c r="O121" i="1"/>
  <c r="AZ90" i="2"/>
  <c r="AV90" i="2" s="1"/>
  <c r="K120" i="1" s="1"/>
  <c r="E121" i="1"/>
  <c r="B551" i="3"/>
  <c r="L120" i="1" l="1"/>
  <c r="N121" i="1"/>
  <c r="AQ92" i="2"/>
  <c r="AM92" i="2"/>
  <c r="AS92" i="2" s="1"/>
  <c r="G122" i="1" s="1"/>
  <c r="P122" i="1" s="1"/>
  <c r="AL92" i="2"/>
  <c r="AK92" i="2"/>
  <c r="B552" i="3"/>
  <c r="AX90" i="2" l="1"/>
  <c r="BB90" i="2" s="1"/>
  <c r="AR92" i="2"/>
  <c r="F122" i="1" s="1"/>
  <c r="AG92" i="2"/>
  <c r="AZ91" i="2"/>
  <c r="AV91" i="2" s="1"/>
  <c r="K121" i="1" s="1"/>
  <c r="E122" i="1"/>
  <c r="B553" i="3"/>
  <c r="AY90" i="2" l="1"/>
  <c r="L121" i="1"/>
  <c r="AJ92" i="2"/>
  <c r="AU92" i="2" s="1"/>
  <c r="I122" i="1" s="1"/>
  <c r="AI93" i="2"/>
  <c r="J122" i="1"/>
  <c r="O122" i="1"/>
  <c r="B554" i="3"/>
  <c r="N122" i="1" l="1"/>
  <c r="AX91" i="2"/>
  <c r="BB91" i="2" s="1"/>
  <c r="AQ93" i="2"/>
  <c r="AK93" i="2"/>
  <c r="AL93" i="2"/>
  <c r="AM93" i="2"/>
  <c r="AS93" i="2" s="1"/>
  <c r="G123" i="1" s="1"/>
  <c r="P123" i="1" s="1"/>
  <c r="C554" i="3"/>
  <c r="B555" i="3"/>
  <c r="AY91" i="2" l="1"/>
  <c r="E123" i="1"/>
  <c r="AZ92" i="2"/>
  <c r="AV92" i="2" s="1"/>
  <c r="K122" i="1" s="1"/>
  <c r="AG93" i="2"/>
  <c r="AR93" i="2"/>
  <c r="F123" i="1" s="1"/>
  <c r="C555" i="3"/>
  <c r="B556" i="3"/>
  <c r="L122" i="1" l="1"/>
  <c r="J123" i="1"/>
  <c r="O123" i="1"/>
  <c r="AJ93" i="2"/>
  <c r="AU93" i="2" s="1"/>
  <c r="I123" i="1" s="1"/>
  <c r="AI94" i="2"/>
  <c r="B557" i="3"/>
  <c r="AX92" i="2" l="1"/>
  <c r="BB92" i="2" s="1"/>
  <c r="N123" i="1"/>
  <c r="AQ94" i="2"/>
  <c r="AK94" i="2"/>
  <c r="AL94" i="2"/>
  <c r="AM94" i="2"/>
  <c r="AS94" i="2" s="1"/>
  <c r="G124" i="1" s="1"/>
  <c r="P124" i="1" s="1"/>
  <c r="B558" i="3"/>
  <c r="AY92" i="2" l="1"/>
  <c r="AG94" i="2"/>
  <c r="AR94" i="2"/>
  <c r="F124" i="1" s="1"/>
  <c r="E124" i="1"/>
  <c r="AZ93" i="2"/>
  <c r="AV93" i="2" s="1"/>
  <c r="K123" i="1" s="1"/>
  <c r="C558" i="3"/>
  <c r="B559" i="3"/>
  <c r="L123" i="1" l="1"/>
  <c r="J124" i="1"/>
  <c r="O124" i="1"/>
  <c r="AJ94" i="2"/>
  <c r="AU94" i="2" s="1"/>
  <c r="I124" i="1" s="1"/>
  <c r="AI95" i="2"/>
  <c r="B560" i="3"/>
  <c r="AX93" i="2" l="1"/>
  <c r="AY93" i="2" s="1"/>
  <c r="N124" i="1"/>
  <c r="AQ95" i="2"/>
  <c r="AM95" i="2"/>
  <c r="AS95" i="2" s="1"/>
  <c r="G125" i="1" s="1"/>
  <c r="P125" i="1" s="1"/>
  <c r="AL95" i="2"/>
  <c r="AK95" i="2"/>
  <c r="C560" i="3"/>
  <c r="B561" i="3"/>
  <c r="BB93" i="2" l="1"/>
  <c r="E125" i="1"/>
  <c r="AZ94" i="2"/>
  <c r="AV94" i="2" s="1"/>
  <c r="K124" i="1" s="1"/>
  <c r="AG95" i="2"/>
  <c r="AR95" i="2"/>
  <c r="F125" i="1" s="1"/>
  <c r="B562" i="3"/>
  <c r="L124" i="1" l="1"/>
  <c r="J125" i="1"/>
  <c r="O125" i="1"/>
  <c r="AJ95" i="2"/>
  <c r="AI96" i="2"/>
  <c r="B563" i="3"/>
  <c r="AX94" i="2" l="1"/>
  <c r="BB94" i="2" s="1"/>
  <c r="N125" i="1"/>
  <c r="AQ96" i="2"/>
  <c r="AK96" i="2"/>
  <c r="AM96" i="2"/>
  <c r="AS96" i="2" s="1"/>
  <c r="G126" i="1" s="1"/>
  <c r="P126" i="1" s="1"/>
  <c r="AL96" i="2"/>
  <c r="AR96" i="2" s="1"/>
  <c r="F126" i="1" s="1"/>
  <c r="AU95" i="2"/>
  <c r="I125" i="1" s="1"/>
  <c r="B564" i="3"/>
  <c r="AY94" i="2" l="1"/>
  <c r="J126" i="1"/>
  <c r="O126" i="1"/>
  <c r="AG96" i="2"/>
  <c r="E126" i="1"/>
  <c r="AZ95" i="2"/>
  <c r="AV95" i="2" s="1"/>
  <c r="K125" i="1" s="1"/>
  <c r="B565" i="3"/>
  <c r="N126" i="1" l="1"/>
  <c r="L125" i="1"/>
  <c r="AJ96" i="2"/>
  <c r="AI97" i="2"/>
  <c r="C565" i="3"/>
  <c r="B566" i="3"/>
  <c r="AX95" i="2" l="1"/>
  <c r="AY95" i="2" s="1"/>
  <c r="AQ97" i="2"/>
  <c r="AK97" i="2"/>
  <c r="AL97" i="2"/>
  <c r="AR97" i="2" s="1"/>
  <c r="F127" i="1" s="1"/>
  <c r="AM97" i="2"/>
  <c r="AS97" i="2" s="1"/>
  <c r="G127" i="1" s="1"/>
  <c r="P127" i="1" s="1"/>
  <c r="AU96" i="2"/>
  <c r="I126" i="1" s="1"/>
  <c r="AG97" i="2"/>
  <c r="C566" i="3"/>
  <c r="B567" i="3"/>
  <c r="BB95" i="2" l="1"/>
  <c r="AJ97" i="2"/>
  <c r="AU97" i="2" s="1"/>
  <c r="I127" i="1" s="1"/>
  <c r="AI98" i="2"/>
  <c r="J127" i="1"/>
  <c r="O127" i="1"/>
  <c r="AZ96" i="2"/>
  <c r="AV96" i="2" s="1"/>
  <c r="K126" i="1" s="1"/>
  <c r="E127" i="1"/>
  <c r="C567" i="3"/>
  <c r="B568" i="3"/>
  <c r="L126" i="1" l="1"/>
  <c r="N127" i="1"/>
  <c r="AQ98" i="2"/>
  <c r="AL98" i="2"/>
  <c r="AK98" i="2"/>
  <c r="AM98" i="2"/>
  <c r="AS98" i="2" s="1"/>
  <c r="G128" i="1" s="1"/>
  <c r="P128" i="1" s="1"/>
  <c r="C568" i="3"/>
  <c r="B569" i="3"/>
  <c r="AX96" i="2" l="1"/>
  <c r="AY96" i="2" s="1"/>
  <c r="AG98" i="2"/>
  <c r="AR98" i="2"/>
  <c r="F128" i="1" s="1"/>
  <c r="E128" i="1"/>
  <c r="AZ97" i="2"/>
  <c r="AV97" i="2" s="1"/>
  <c r="K127" i="1" s="1"/>
  <c r="B570" i="3"/>
  <c r="BB96" i="2" l="1"/>
  <c r="L127" i="1"/>
  <c r="O128" i="1"/>
  <c r="J128" i="1"/>
  <c r="AJ98" i="2"/>
  <c r="AI99" i="2"/>
  <c r="B571" i="3"/>
  <c r="AX97" i="2" l="1"/>
  <c r="BB97" i="2" s="1"/>
  <c r="N128" i="1"/>
  <c r="AQ99" i="2"/>
  <c r="AL99" i="2"/>
  <c r="AR99" i="2" s="1"/>
  <c r="F129" i="1" s="1"/>
  <c r="AM99" i="2"/>
  <c r="AS99" i="2" s="1"/>
  <c r="G129" i="1" s="1"/>
  <c r="P129" i="1" s="1"/>
  <c r="AK99" i="2"/>
  <c r="AU98" i="2"/>
  <c r="I128" i="1" s="1"/>
  <c r="AG99" i="2"/>
  <c r="B572" i="3"/>
  <c r="AY97" i="2" l="1"/>
  <c r="AJ99" i="2"/>
  <c r="AU99" i="2" s="1"/>
  <c r="I129" i="1" s="1"/>
  <c r="J129" i="1"/>
  <c r="O129" i="1"/>
  <c r="AI100" i="2"/>
  <c r="E129" i="1"/>
  <c r="AZ98" i="2"/>
  <c r="AV98" i="2" s="1"/>
  <c r="K128" i="1" s="1"/>
  <c r="C572" i="3"/>
  <c r="B573" i="3"/>
  <c r="L128" i="1" l="1"/>
  <c r="N129" i="1"/>
  <c r="AQ100" i="2"/>
  <c r="AM100" i="2"/>
  <c r="AS100" i="2" s="1"/>
  <c r="G130" i="1" s="1"/>
  <c r="P130" i="1" s="1"/>
  <c r="AL100" i="2"/>
  <c r="AK100" i="2"/>
  <c r="B574" i="3"/>
  <c r="AX98" i="2" l="1"/>
  <c r="BB98" i="2" s="1"/>
  <c r="AR100" i="2"/>
  <c r="F130" i="1" s="1"/>
  <c r="AG100" i="2"/>
  <c r="E130" i="1"/>
  <c r="AZ99" i="2"/>
  <c r="AV99" i="2" s="1"/>
  <c r="K129" i="1" s="1"/>
  <c r="L129" i="1" s="1"/>
  <c r="B575" i="3"/>
  <c r="AY98" i="2" l="1"/>
  <c r="AX99" i="2"/>
  <c r="AJ100" i="2"/>
  <c r="AU100" i="2" s="1"/>
  <c r="I130" i="1" s="1"/>
  <c r="AI101" i="2"/>
  <c r="J130" i="1"/>
  <c r="O130" i="1"/>
  <c r="B576" i="3"/>
  <c r="N130" i="1" l="1"/>
  <c r="AQ101" i="2"/>
  <c r="AM101" i="2"/>
  <c r="AS101" i="2" s="1"/>
  <c r="G131" i="1" s="1"/>
  <c r="P131" i="1" s="1"/>
  <c r="AK101" i="2"/>
  <c r="AL101" i="2"/>
  <c r="AY99" i="2"/>
  <c r="BB99" i="2"/>
  <c r="B577" i="3"/>
  <c r="AG101" i="2" l="1"/>
  <c r="AR101" i="2"/>
  <c r="F131" i="1" s="1"/>
  <c r="E131" i="1"/>
  <c r="AZ100" i="2"/>
  <c r="AV100" i="2" s="1"/>
  <c r="K130" i="1" s="1"/>
  <c r="B578" i="3"/>
  <c r="L130" i="1" l="1"/>
  <c r="J131" i="1"/>
  <c r="O131" i="1"/>
  <c r="AJ101" i="2"/>
  <c r="AU101" i="2" s="1"/>
  <c r="I131" i="1" s="1"/>
  <c r="AI102" i="2"/>
  <c r="B579" i="3"/>
  <c r="AX100" i="2" l="1"/>
  <c r="BB100" i="2" s="1"/>
  <c r="N131" i="1"/>
  <c r="AQ102" i="2"/>
  <c r="AM102" i="2"/>
  <c r="AS102" i="2" s="1"/>
  <c r="G132" i="1" s="1"/>
  <c r="P132" i="1" s="1"/>
  <c r="AK102" i="2"/>
  <c r="AL102" i="2"/>
  <c r="B580" i="3"/>
  <c r="AY100" i="2" l="1"/>
  <c r="E132" i="1"/>
  <c r="AZ101" i="2"/>
  <c r="AV101" i="2" s="1"/>
  <c r="K131" i="1" s="1"/>
  <c r="AG102" i="2"/>
  <c r="AR102" i="2"/>
  <c r="F132" i="1" s="1"/>
  <c r="B581" i="3"/>
  <c r="L131" i="1" l="1"/>
  <c r="J132" i="1"/>
  <c r="O132" i="1"/>
  <c r="AJ102" i="2"/>
  <c r="AI103" i="2"/>
  <c r="B582" i="3"/>
  <c r="AX101" i="2" l="1"/>
  <c r="AY101" i="2" s="1"/>
  <c r="N132" i="1"/>
  <c r="AQ103" i="2"/>
  <c r="AM103" i="2"/>
  <c r="AS103" i="2" s="1"/>
  <c r="G133" i="1" s="1"/>
  <c r="P133" i="1" s="1"/>
  <c r="AK103" i="2"/>
  <c r="AL103" i="2"/>
  <c r="AR103" i="2" s="1"/>
  <c r="F133" i="1" s="1"/>
  <c r="AU102" i="2"/>
  <c r="I132" i="1" s="1"/>
  <c r="AG103" i="2"/>
  <c r="B583" i="3"/>
  <c r="BB101" i="2" l="1"/>
  <c r="AJ103" i="2"/>
  <c r="AU103" i="2" s="1"/>
  <c r="I133" i="1" s="1"/>
  <c r="AI104" i="2"/>
  <c r="J133" i="1"/>
  <c r="O133" i="1"/>
  <c r="E133" i="1"/>
  <c r="AZ102" i="2"/>
  <c r="AV102" i="2" s="1"/>
  <c r="K132" i="1" s="1"/>
  <c r="B584" i="3"/>
  <c r="N133" i="1" l="1"/>
  <c r="L132" i="1"/>
  <c r="AQ104" i="2"/>
  <c r="AL104" i="2"/>
  <c r="AM104" i="2"/>
  <c r="AS104" i="2" s="1"/>
  <c r="G134" i="1" s="1"/>
  <c r="P134" i="1" s="1"/>
  <c r="AK104" i="2"/>
  <c r="B585" i="3"/>
  <c r="AX102" i="2" l="1"/>
  <c r="AY102" i="2" s="1"/>
  <c r="AZ103" i="2"/>
  <c r="AV103" i="2" s="1"/>
  <c r="K133" i="1" s="1"/>
  <c r="E134" i="1"/>
  <c r="AR104" i="2"/>
  <c r="F134" i="1" s="1"/>
  <c r="AG104" i="2"/>
  <c r="C585" i="3"/>
  <c r="B586" i="3"/>
  <c r="BB102" i="2" l="1"/>
  <c r="L133" i="1"/>
  <c r="AJ104" i="2"/>
  <c r="AI105" i="2"/>
  <c r="J134" i="1"/>
  <c r="O134" i="1"/>
  <c r="B587" i="3"/>
  <c r="AX103" i="2" l="1"/>
  <c r="BB103" i="2" s="1"/>
  <c r="N134" i="1"/>
  <c r="AQ105" i="2"/>
  <c r="AK105" i="2"/>
  <c r="AM105" i="2"/>
  <c r="AS105" i="2" s="1"/>
  <c r="G135" i="1" s="1"/>
  <c r="P135" i="1" s="1"/>
  <c r="AL105" i="2"/>
  <c r="AR105" i="2" s="1"/>
  <c r="F135" i="1" s="1"/>
  <c r="AU104" i="2"/>
  <c r="I134" i="1" s="1"/>
  <c r="C587" i="3"/>
  <c r="B588" i="3"/>
  <c r="AY103" i="2" l="1"/>
  <c r="J135" i="1"/>
  <c r="O135" i="1"/>
  <c r="AZ104" i="2"/>
  <c r="AV104" i="2" s="1"/>
  <c r="K134" i="1" s="1"/>
  <c r="E135" i="1"/>
  <c r="AG105" i="2"/>
  <c r="B589" i="3"/>
  <c r="L134" i="1" l="1"/>
  <c r="N135" i="1"/>
  <c r="AJ105" i="2"/>
  <c r="AI106" i="2"/>
  <c r="C589" i="3"/>
  <c r="B590" i="3"/>
  <c r="AX104" i="2" l="1"/>
  <c r="BB104" i="2" s="1"/>
  <c r="AU105" i="2"/>
  <c r="I135" i="1" s="1"/>
  <c r="AQ106" i="2"/>
  <c r="AK106" i="2"/>
  <c r="AM106" i="2"/>
  <c r="AS106" i="2" s="1"/>
  <c r="G136" i="1" s="1"/>
  <c r="P136" i="1" s="1"/>
  <c r="AL106" i="2"/>
  <c r="AR106" i="2" s="1"/>
  <c r="F136" i="1" s="1"/>
  <c r="B591" i="3"/>
  <c r="AY104" i="2" l="1"/>
  <c r="J136" i="1"/>
  <c r="O136" i="1"/>
  <c r="E136" i="1"/>
  <c r="AZ105" i="2"/>
  <c r="AV105" i="2" s="1"/>
  <c r="K135" i="1" s="1"/>
  <c r="AG106" i="2"/>
  <c r="C591" i="3"/>
  <c r="B592" i="3"/>
  <c r="L135" i="1" l="1"/>
  <c r="N136" i="1"/>
  <c r="AJ106" i="2"/>
  <c r="AU106" i="2" s="1"/>
  <c r="I136" i="1" s="1"/>
  <c r="AI107" i="2"/>
  <c r="B593" i="3"/>
  <c r="AX105" i="2" l="1"/>
  <c r="AY105" i="2" s="1"/>
  <c r="AQ107" i="2"/>
  <c r="AK107" i="2"/>
  <c r="AM107" i="2"/>
  <c r="AS107" i="2" s="1"/>
  <c r="G137" i="1" s="1"/>
  <c r="P137" i="1" s="1"/>
  <c r="AL107" i="2"/>
  <c r="B594" i="3"/>
  <c r="BB105" i="2" l="1"/>
  <c r="AG107" i="2"/>
  <c r="AR107" i="2"/>
  <c r="F137" i="1" s="1"/>
  <c r="E137" i="1"/>
  <c r="AZ106" i="2"/>
  <c r="AV106" i="2" s="1"/>
  <c r="K136" i="1" s="1"/>
  <c r="B595" i="3"/>
  <c r="L136" i="1" l="1"/>
  <c r="J137" i="1"/>
  <c r="O137" i="1"/>
  <c r="AJ107" i="2"/>
  <c r="AI108" i="2"/>
  <c r="B596" i="3"/>
  <c r="AX106" i="2" l="1"/>
  <c r="AY106" i="2" s="1"/>
  <c r="N137" i="1"/>
  <c r="AU107" i="2"/>
  <c r="I137" i="1" s="1"/>
  <c r="AQ108" i="2"/>
  <c r="AK108" i="2"/>
  <c r="AL108" i="2"/>
  <c r="AR108" i="2" s="1"/>
  <c r="F138" i="1" s="1"/>
  <c r="AM108" i="2"/>
  <c r="AS108" i="2" s="1"/>
  <c r="G138" i="1" s="1"/>
  <c r="P138" i="1" s="1"/>
  <c r="C596" i="3"/>
  <c r="B597" i="3"/>
  <c r="BB106" i="2" l="1"/>
  <c r="J138" i="1"/>
  <c r="O138" i="1"/>
  <c r="E138" i="1"/>
  <c r="AZ107" i="2"/>
  <c r="AV107" i="2" s="1"/>
  <c r="K137" i="1" s="1"/>
  <c r="AG108" i="2"/>
  <c r="C597" i="3"/>
  <c r="B598" i="3"/>
  <c r="L137" i="1" l="1"/>
  <c r="N138" i="1"/>
  <c r="AJ108" i="2"/>
  <c r="AI109" i="2"/>
  <c r="C598" i="3"/>
  <c r="B599" i="3"/>
  <c r="AX107" i="2" l="1"/>
  <c r="BB107" i="2" s="1"/>
  <c r="AU108" i="2"/>
  <c r="I138" i="1" s="1"/>
  <c r="AQ109" i="2"/>
  <c r="AL109" i="2"/>
  <c r="AR109" i="2" s="1"/>
  <c r="F139" i="1" s="1"/>
  <c r="AK109" i="2"/>
  <c r="AM109" i="2"/>
  <c r="AS109" i="2" s="1"/>
  <c r="G139" i="1" s="1"/>
  <c r="P139" i="1" s="1"/>
  <c r="C599" i="3"/>
  <c r="B600" i="3"/>
  <c r="AY107" i="2" l="1"/>
  <c r="J139" i="1"/>
  <c r="O139" i="1"/>
  <c r="AZ108" i="2"/>
  <c r="AV108" i="2" s="1"/>
  <c r="K138" i="1" s="1"/>
  <c r="E139" i="1"/>
  <c r="AG109" i="2"/>
  <c r="B601" i="3"/>
  <c r="L138" i="1" l="1"/>
  <c r="N139" i="1"/>
  <c r="AJ109" i="2"/>
  <c r="AI110" i="2"/>
  <c r="B602" i="3"/>
  <c r="AX108" i="2" l="1"/>
  <c r="BB108" i="2" s="1"/>
  <c r="AQ110" i="2"/>
  <c r="AM110" i="2"/>
  <c r="AS110" i="2" s="1"/>
  <c r="G140" i="1" s="1"/>
  <c r="P140" i="1" s="1"/>
  <c r="AL110" i="2"/>
  <c r="AR110" i="2" s="1"/>
  <c r="F140" i="1" s="1"/>
  <c r="AK110" i="2"/>
  <c r="AU109" i="2"/>
  <c r="I139" i="1" s="1"/>
  <c r="B603" i="3"/>
  <c r="AY108" i="2" l="1"/>
  <c r="J140" i="1"/>
  <c r="O140" i="1"/>
  <c r="E140" i="1"/>
  <c r="AZ109" i="2"/>
  <c r="AV109" i="2" s="1"/>
  <c r="K139" i="1" s="1"/>
  <c r="AG110" i="2"/>
  <c r="C603" i="3"/>
  <c r="B604" i="3"/>
  <c r="L139" i="1" l="1"/>
  <c r="N140" i="1"/>
  <c r="AJ110" i="2"/>
  <c r="AI111" i="2"/>
  <c r="B605" i="3"/>
  <c r="AX109" i="2" l="1"/>
  <c r="BB109" i="2" s="1"/>
  <c r="AQ111" i="2"/>
  <c r="AM111" i="2"/>
  <c r="AS111" i="2" s="1"/>
  <c r="G141" i="1" s="1"/>
  <c r="P141" i="1" s="1"/>
  <c r="AK111" i="2"/>
  <c r="AL111" i="2"/>
  <c r="AR111" i="2" s="1"/>
  <c r="F141" i="1" s="1"/>
  <c r="AU110" i="2"/>
  <c r="I140" i="1" s="1"/>
  <c r="AG111" i="2"/>
  <c r="B606" i="3"/>
  <c r="AY109" i="2" l="1"/>
  <c r="AJ111" i="2"/>
  <c r="AU111" i="2" s="1"/>
  <c r="I141" i="1" s="1"/>
  <c r="AI112" i="2"/>
  <c r="J141" i="1"/>
  <c r="O141" i="1"/>
  <c r="E141" i="1"/>
  <c r="AZ110" i="2"/>
  <c r="AV110" i="2" s="1"/>
  <c r="K140" i="1" s="1"/>
  <c r="B607" i="3"/>
  <c r="L140" i="1" l="1"/>
  <c r="N141" i="1"/>
  <c r="AQ112" i="2"/>
  <c r="AL112" i="2"/>
  <c r="AK112" i="2"/>
  <c r="AM112" i="2"/>
  <c r="AS112" i="2" s="1"/>
  <c r="G142" i="1" s="1"/>
  <c r="P142" i="1" s="1"/>
  <c r="B608" i="3"/>
  <c r="AX110" i="2" l="1"/>
  <c r="BB110" i="2" s="1"/>
  <c r="E142" i="1"/>
  <c r="AZ111" i="2"/>
  <c r="AV111" i="2" s="1"/>
  <c r="K141" i="1" s="1"/>
  <c r="L141" i="1" s="1"/>
  <c r="AR112" i="2"/>
  <c r="F142" i="1" s="1"/>
  <c r="AG112" i="2"/>
  <c r="B609" i="3"/>
  <c r="AY110" i="2" l="1"/>
  <c r="AJ112" i="2"/>
  <c r="AI113" i="2"/>
  <c r="J142" i="1"/>
  <c r="O142" i="1"/>
  <c r="AX111" i="2"/>
  <c r="B610" i="3"/>
  <c r="N142" i="1" l="1"/>
  <c r="AY111" i="2"/>
  <c r="BB111" i="2"/>
  <c r="AQ113" i="2"/>
  <c r="AL113" i="2"/>
  <c r="AR113" i="2" s="1"/>
  <c r="F143" i="1" s="1"/>
  <c r="AM113" i="2"/>
  <c r="AS113" i="2" s="1"/>
  <c r="G143" i="1" s="1"/>
  <c r="P143" i="1" s="1"/>
  <c r="AK113" i="2"/>
  <c r="AU112" i="2"/>
  <c r="I142" i="1" s="1"/>
  <c r="B611" i="3"/>
  <c r="J143" i="1" l="1"/>
  <c r="O143" i="1"/>
  <c r="E143" i="1"/>
  <c r="AZ112" i="2"/>
  <c r="AV112" i="2" s="1"/>
  <c r="K142" i="1" s="1"/>
  <c r="AG113" i="2"/>
  <c r="B612" i="3"/>
  <c r="L142" i="1" l="1"/>
  <c r="N143" i="1"/>
  <c r="AJ113" i="2"/>
  <c r="AI114" i="2"/>
  <c r="B613" i="3"/>
  <c r="AX112" i="2" l="1"/>
  <c r="AY112" i="2" s="1"/>
  <c r="AU113" i="2"/>
  <c r="I143" i="1" s="1"/>
  <c r="AQ114" i="2"/>
  <c r="AM114" i="2"/>
  <c r="AS114" i="2" s="1"/>
  <c r="G144" i="1" s="1"/>
  <c r="P144" i="1" s="1"/>
  <c r="AK114" i="2"/>
  <c r="AL114" i="2"/>
  <c r="AR114" i="2" s="1"/>
  <c r="F144" i="1" s="1"/>
  <c r="B614" i="3"/>
  <c r="BB112" i="2" l="1"/>
  <c r="O144" i="1"/>
  <c r="J144" i="1"/>
  <c r="E144" i="1"/>
  <c r="AZ113" i="2"/>
  <c r="AV113" i="2" s="1"/>
  <c r="K143" i="1" s="1"/>
  <c r="AG114" i="2"/>
  <c r="B615" i="3"/>
  <c r="L143" i="1" l="1"/>
  <c r="N144" i="1"/>
  <c r="AJ114" i="2"/>
  <c r="AI115" i="2"/>
  <c r="C615" i="3"/>
  <c r="B616" i="3"/>
  <c r="AX113" i="2" l="1"/>
  <c r="AY113" i="2" s="1"/>
  <c r="AU114" i="2"/>
  <c r="I144" i="1" s="1"/>
  <c r="AQ115" i="2"/>
  <c r="AL115" i="2"/>
  <c r="AR115" i="2" s="1"/>
  <c r="F145" i="1" s="1"/>
  <c r="AK115" i="2"/>
  <c r="AM115" i="2"/>
  <c r="AS115" i="2" s="1"/>
  <c r="G145" i="1" s="1"/>
  <c r="P145" i="1" s="1"/>
  <c r="C616" i="3"/>
  <c r="B617" i="3"/>
  <c r="BB113" i="2" l="1"/>
  <c r="J145" i="1"/>
  <c r="O145" i="1"/>
  <c r="E145" i="1"/>
  <c r="AZ114" i="2"/>
  <c r="AV114" i="2" s="1"/>
  <c r="K144" i="1" s="1"/>
  <c r="AG115" i="2"/>
  <c r="B618" i="3"/>
  <c r="N145" i="1" l="1"/>
  <c r="L144" i="1"/>
  <c r="AJ115" i="2"/>
  <c r="AU115" i="2" s="1"/>
  <c r="I145" i="1" s="1"/>
  <c r="AI116" i="2"/>
  <c r="B619" i="3"/>
  <c r="AX114" i="2" l="1"/>
  <c r="BB114" i="2" s="1"/>
  <c r="AQ116" i="2"/>
  <c r="AK116" i="2"/>
  <c r="AM116" i="2"/>
  <c r="AS116" i="2" s="1"/>
  <c r="G146" i="1" s="1"/>
  <c r="P146" i="1" s="1"/>
  <c r="AL116" i="2"/>
  <c r="C619" i="3"/>
  <c r="B620" i="3"/>
  <c r="AY114" i="2" l="1"/>
  <c r="AG116" i="2"/>
  <c r="AR116" i="2"/>
  <c r="F146" i="1" s="1"/>
  <c r="AZ115" i="2"/>
  <c r="AV115" i="2" s="1"/>
  <c r="K145" i="1" s="1"/>
  <c r="E146" i="1"/>
  <c r="B621" i="3"/>
  <c r="L145" i="1" l="1"/>
  <c r="J146" i="1"/>
  <c r="O146" i="1"/>
  <c r="AJ116" i="2"/>
  <c r="AU116" i="2" s="1"/>
  <c r="I146" i="1" s="1"/>
  <c r="AI117" i="2"/>
  <c r="C621" i="3"/>
  <c r="B622" i="3"/>
  <c r="AX115" i="2" l="1"/>
  <c r="AY115" i="2" s="1"/>
  <c r="N146" i="1"/>
  <c r="AQ117" i="2"/>
  <c r="AL117" i="2"/>
  <c r="AK117" i="2"/>
  <c r="AM117" i="2"/>
  <c r="AS117" i="2" s="1"/>
  <c r="G147" i="1" s="1"/>
  <c r="P147" i="1" s="1"/>
  <c r="B623" i="3"/>
  <c r="BB115" i="2" l="1"/>
  <c r="AG117" i="2"/>
  <c r="AR117" i="2"/>
  <c r="F147" i="1" s="1"/>
  <c r="AZ116" i="2"/>
  <c r="AV116" i="2" s="1"/>
  <c r="K146" i="1" s="1"/>
  <c r="E147" i="1"/>
  <c r="B624" i="3"/>
  <c r="L146" i="1" l="1"/>
  <c r="J147" i="1"/>
  <c r="O147" i="1"/>
  <c r="AJ117" i="2"/>
  <c r="AU117" i="2" s="1"/>
  <c r="I147" i="1" s="1"/>
  <c r="AI118" i="2"/>
  <c r="C624" i="3"/>
  <c r="B625" i="3"/>
  <c r="AX116" i="2" l="1"/>
  <c r="AY116" i="2" s="1"/>
  <c r="N147" i="1"/>
  <c r="AQ118" i="2"/>
  <c r="AM118" i="2"/>
  <c r="AS118" i="2" s="1"/>
  <c r="G148" i="1" s="1"/>
  <c r="P148" i="1" s="1"/>
  <c r="AK118" i="2"/>
  <c r="AL118" i="2"/>
  <c r="C625" i="3"/>
  <c r="B626" i="3"/>
  <c r="BB116" i="2" l="1"/>
  <c r="AG118" i="2"/>
  <c r="AR118" i="2"/>
  <c r="F148" i="1" s="1"/>
  <c r="E148" i="1"/>
  <c r="AZ117" i="2"/>
  <c r="AV117" i="2" s="1"/>
  <c r="K147" i="1" s="1"/>
  <c r="B627" i="3"/>
  <c r="L147" i="1" l="1"/>
  <c r="J148" i="1"/>
  <c r="O148" i="1"/>
  <c r="AJ118" i="2"/>
  <c r="AU118" i="2" s="1"/>
  <c r="I148" i="1" s="1"/>
  <c r="AI119" i="2"/>
  <c r="C627" i="3"/>
  <c r="B628" i="3"/>
  <c r="AX117" i="2" l="1"/>
  <c r="BB117" i="2" s="1"/>
  <c r="N148" i="1"/>
  <c r="AQ119" i="2"/>
  <c r="AM119" i="2"/>
  <c r="AS119" i="2" s="1"/>
  <c r="G149" i="1" s="1"/>
  <c r="P149" i="1" s="1"/>
  <c r="AL119" i="2"/>
  <c r="AK119" i="2"/>
  <c r="C628" i="3"/>
  <c r="B629" i="3"/>
  <c r="AY117" i="2" l="1"/>
  <c r="AG119" i="2"/>
  <c r="AR119" i="2"/>
  <c r="F149" i="1" s="1"/>
  <c r="E149" i="1"/>
  <c r="AZ118" i="2"/>
  <c r="AV118" i="2" s="1"/>
  <c r="K148" i="1" s="1"/>
  <c r="C629" i="3"/>
  <c r="B630" i="3"/>
  <c r="L148" i="1" l="1"/>
  <c r="O149" i="1"/>
  <c r="J149" i="1"/>
  <c r="AJ119" i="2"/>
  <c r="AU119" i="2" s="1"/>
  <c r="I149" i="1" s="1"/>
  <c r="AI120" i="2"/>
  <c r="B631" i="3"/>
  <c r="AX118" i="2" l="1"/>
  <c r="BB118" i="2" s="1"/>
  <c r="N149" i="1"/>
  <c r="AQ120" i="2"/>
  <c r="AL120" i="2"/>
  <c r="AM120" i="2"/>
  <c r="AS120" i="2" s="1"/>
  <c r="G150" i="1" s="1"/>
  <c r="P150" i="1" s="1"/>
  <c r="AK120" i="2"/>
  <c r="B632" i="3"/>
  <c r="AY118" i="2" l="1"/>
  <c r="AG120" i="2"/>
  <c r="AR120" i="2"/>
  <c r="F150" i="1" s="1"/>
  <c r="E150" i="1"/>
  <c r="AZ119" i="2"/>
  <c r="AV119" i="2" s="1"/>
  <c r="K149" i="1" s="1"/>
  <c r="C632" i="3"/>
  <c r="B633" i="3"/>
  <c r="L149" i="1" l="1"/>
  <c r="J150" i="1"/>
  <c r="O150" i="1"/>
  <c r="AJ120" i="2"/>
  <c r="AI121" i="2"/>
  <c r="B634" i="3"/>
  <c r="AX119" i="2" l="1"/>
  <c r="BB119" i="2" s="1"/>
  <c r="N150" i="1"/>
  <c r="AU120" i="2"/>
  <c r="I150" i="1" s="1"/>
  <c r="AQ121" i="2"/>
  <c r="AL121" i="2"/>
  <c r="AR121" i="2" s="1"/>
  <c r="F151" i="1" s="1"/>
  <c r="AM121" i="2"/>
  <c r="AS121" i="2" s="1"/>
  <c r="G151" i="1" s="1"/>
  <c r="P151" i="1" s="1"/>
  <c r="AK121" i="2"/>
  <c r="C634" i="3"/>
  <c r="B635" i="3"/>
  <c r="AY119" i="2" l="1"/>
  <c r="O151" i="1"/>
  <c r="J151" i="1"/>
  <c r="E151" i="1"/>
  <c r="AZ120" i="2"/>
  <c r="AV120" i="2" s="1"/>
  <c r="K150" i="1" s="1"/>
  <c r="AG121" i="2"/>
  <c r="B636" i="3"/>
  <c r="L150" i="1" l="1"/>
  <c r="N151" i="1"/>
  <c r="AJ121" i="2"/>
  <c r="AI122" i="2"/>
  <c r="B637" i="3"/>
  <c r="AX120" i="2" l="1"/>
  <c r="AY120" i="2" s="1"/>
  <c r="AQ122" i="2"/>
  <c r="AK122" i="2"/>
  <c r="AM122" i="2"/>
  <c r="AS122" i="2" s="1"/>
  <c r="G152" i="1" s="1"/>
  <c r="P152" i="1" s="1"/>
  <c r="AL122" i="2"/>
  <c r="AR122" i="2" s="1"/>
  <c r="F152" i="1" s="1"/>
  <c r="AU121" i="2"/>
  <c r="I151" i="1" s="1"/>
  <c r="B638" i="3"/>
  <c r="BB120" i="2" l="1"/>
  <c r="O152" i="1"/>
  <c r="J152" i="1"/>
  <c r="AG122" i="2"/>
  <c r="AZ121" i="2"/>
  <c r="AV121" i="2" s="1"/>
  <c r="K151" i="1" s="1"/>
  <c r="E152" i="1"/>
  <c r="B639" i="3"/>
  <c r="L151" i="1" l="1"/>
  <c r="N152" i="1"/>
  <c r="AJ122" i="2"/>
  <c r="AI123" i="2"/>
  <c r="B640" i="3"/>
  <c r="AX121" i="2" l="1"/>
  <c r="AY121" i="2" s="1"/>
  <c r="AQ123" i="2"/>
  <c r="AM123" i="2"/>
  <c r="AS123" i="2" s="1"/>
  <c r="G153" i="1" s="1"/>
  <c r="P153" i="1" s="1"/>
  <c r="AL123" i="2"/>
  <c r="AR123" i="2" s="1"/>
  <c r="F153" i="1" s="1"/>
  <c r="AK123" i="2"/>
  <c r="AU122" i="2"/>
  <c r="I152" i="1" s="1"/>
  <c r="B641" i="3"/>
  <c r="BB121" i="2" l="1"/>
  <c r="J153" i="1"/>
  <c r="O153" i="1"/>
  <c r="E153" i="1"/>
  <c r="AZ122" i="2"/>
  <c r="AV122" i="2" s="1"/>
  <c r="K152" i="1" s="1"/>
  <c r="AG123" i="2"/>
  <c r="B642" i="3"/>
  <c r="L152" i="1" l="1"/>
  <c r="N153" i="1"/>
  <c r="AJ123" i="2"/>
  <c r="AI124" i="2"/>
  <c r="B643" i="3"/>
  <c r="AX122" i="2" l="1"/>
  <c r="AY122" i="2" s="1"/>
  <c r="AQ124" i="2"/>
  <c r="AL124" i="2"/>
  <c r="AR124" i="2" s="1"/>
  <c r="F154" i="1" s="1"/>
  <c r="AM124" i="2"/>
  <c r="AS124" i="2" s="1"/>
  <c r="G154" i="1" s="1"/>
  <c r="P154" i="1" s="1"/>
  <c r="AK124" i="2"/>
  <c r="AU123" i="2"/>
  <c r="I153" i="1" s="1"/>
  <c r="AG124" i="2"/>
  <c r="B644" i="3"/>
  <c r="BB122" i="2" l="1"/>
  <c r="AJ124" i="2"/>
  <c r="AU124" i="2" s="1"/>
  <c r="I154" i="1" s="1"/>
  <c r="AI125" i="2"/>
  <c r="J154" i="1"/>
  <c r="O154" i="1"/>
  <c r="AZ123" i="2"/>
  <c r="AV123" i="2" s="1"/>
  <c r="K153" i="1" s="1"/>
  <c r="E154" i="1"/>
  <c r="B645" i="3"/>
  <c r="L153" i="1" l="1"/>
  <c r="N154" i="1"/>
  <c r="AQ125" i="2"/>
  <c r="AL125" i="2"/>
  <c r="AM125" i="2"/>
  <c r="AS125" i="2" s="1"/>
  <c r="G155" i="1" s="1"/>
  <c r="AK125" i="2"/>
  <c r="B646" i="3"/>
  <c r="AX123" i="2" l="1"/>
  <c r="AY123" i="2" s="1"/>
  <c r="AR125" i="2"/>
  <c r="F155" i="1" s="1"/>
  <c r="AG125" i="2"/>
  <c r="E155" i="1"/>
  <c r="AZ124" i="2"/>
  <c r="AV124" i="2" s="1"/>
  <c r="K154" i="1" s="1"/>
  <c r="L154" i="1" s="1"/>
  <c r="P155" i="1"/>
  <c r="P34" i="1" s="1"/>
  <c r="G34" i="1"/>
  <c r="C646" i="3"/>
  <c r="B647" i="3"/>
  <c r="BB123" i="2" l="1"/>
  <c r="AX124" i="2"/>
  <c r="AJ125" i="2"/>
  <c r="AU125" i="2" s="1"/>
  <c r="AI126" i="2"/>
  <c r="J155" i="1"/>
  <c r="J34" i="1" s="1"/>
  <c r="O155" i="1"/>
  <c r="F34" i="1"/>
  <c r="B648" i="3"/>
  <c r="I155" i="1" l="1"/>
  <c r="V3" i="2"/>
  <c r="V1" i="2" s="1"/>
  <c r="AZ125" i="2"/>
  <c r="AV125" i="2" s="1"/>
  <c r="K155" i="1" s="1"/>
  <c r="K34" i="1" s="1"/>
  <c r="N155" i="1"/>
  <c r="O34" i="1"/>
  <c r="O29" i="1" s="1"/>
  <c r="AK126" i="2"/>
  <c r="AM126" i="2"/>
  <c r="AL126" i="2"/>
  <c r="AY124" i="2"/>
  <c r="BB124" i="2"/>
  <c r="B649" i="3"/>
  <c r="AJ126" i="2" l="1"/>
  <c r="I34" i="1"/>
  <c r="L155" i="1"/>
  <c r="B650" i="3"/>
  <c r="C41" i="3" l="1"/>
  <c r="AX125" i="2"/>
  <c r="L34" i="1"/>
  <c r="C650" i="3"/>
  <c r="B651" i="3"/>
  <c r="BB125" i="2" l="1"/>
  <c r="BB3" i="2" s="1"/>
  <c r="AY125" i="2"/>
  <c r="AX3" i="2"/>
  <c r="C29" i="1" s="1"/>
  <c r="B652" i="3"/>
  <c r="Q15" i="4" l="1"/>
  <c r="AX2" i="2"/>
  <c r="C30" i="1" s="1"/>
  <c r="C652" i="3"/>
  <c r="B653" i="3"/>
  <c r="B654" i="3" l="1"/>
  <c r="B655" i="3" l="1"/>
  <c r="C655" i="3" l="1"/>
  <c r="B656" i="3"/>
  <c r="C656" i="3" l="1"/>
  <c r="B657" i="3"/>
  <c r="C657" i="3" l="1"/>
  <c r="B658" i="3"/>
  <c r="C658" i="3" l="1"/>
  <c r="B659" i="3"/>
  <c r="C659" i="3" l="1"/>
  <c r="B660" i="3"/>
  <c r="C660" i="3" l="1"/>
  <c r="B661" i="3"/>
  <c r="B662" i="3" l="1"/>
  <c r="B663" i="3" l="1"/>
  <c r="B664" i="3" l="1"/>
  <c r="C664" i="3" l="1"/>
  <c r="B665" i="3"/>
  <c r="B666" i="3" l="1"/>
  <c r="B667" i="3" l="1"/>
  <c r="B668" i="3" l="1"/>
  <c r="C668" i="3" l="1"/>
  <c r="B669" i="3"/>
  <c r="B670" i="3" l="1"/>
  <c r="B671" i="3" l="1"/>
  <c r="B672" i="3" l="1"/>
  <c r="B673" i="3" l="1"/>
  <c r="B674" i="3" l="1"/>
  <c r="B675" i="3" l="1"/>
  <c r="B676" i="3" l="1"/>
  <c r="B677" i="3" l="1"/>
  <c r="C677" i="3" l="1"/>
  <c r="B678" i="3"/>
  <c r="B679" i="3" l="1"/>
  <c r="B680" i="3" l="1"/>
  <c r="B681" i="3" l="1"/>
  <c r="C681" i="3" l="1"/>
  <c r="B682" i="3"/>
  <c r="B683" i="3" l="1"/>
  <c r="B684" i="3" l="1"/>
  <c r="B685" i="3" l="1"/>
  <c r="B686" i="3" l="1"/>
  <c r="C686" i="3" l="1"/>
  <c r="B687" i="3"/>
  <c r="C687" i="3" l="1"/>
  <c r="B688" i="3"/>
  <c r="C688" i="3" l="1"/>
  <c r="B689" i="3"/>
  <c r="C689" i="3" l="1"/>
  <c r="B690" i="3"/>
  <c r="C690" i="3" l="1"/>
  <c r="B691" i="3"/>
  <c r="B692" i="3" l="1"/>
  <c r="B693" i="3" l="1"/>
  <c r="B694" i="3" l="1"/>
  <c r="B695" i="3" l="1"/>
  <c r="C695" i="3" l="1"/>
  <c r="B696" i="3"/>
  <c r="B697" i="3" l="1"/>
  <c r="B698" i="3" l="1"/>
  <c r="C698" i="3" l="1"/>
  <c r="B699" i="3"/>
  <c r="B700" i="3" l="1"/>
  <c r="C700" i="3" l="1"/>
  <c r="B701" i="3"/>
  <c r="B702" i="3" l="1"/>
  <c r="B703" i="3" l="1"/>
  <c r="B704" i="3" l="1"/>
  <c r="C704" i="3" l="1"/>
  <c r="B705" i="3"/>
  <c r="B706" i="3" l="1"/>
  <c r="B707" i="3" l="1"/>
  <c r="B708" i="3" l="1"/>
  <c r="B709" i="3" l="1"/>
  <c r="B710" i="3" l="1"/>
  <c r="B711" i="3" l="1"/>
  <c r="C711" i="3" l="1"/>
  <c r="B712" i="3"/>
  <c r="B713" i="3" l="1"/>
  <c r="C713" i="3" l="1"/>
  <c r="B714" i="3"/>
  <c r="B715" i="3" l="1"/>
  <c r="B716" i="3" l="1"/>
  <c r="C716" i="3" l="1"/>
  <c r="B717" i="3"/>
  <c r="C717" i="3" l="1"/>
  <c r="B718" i="3"/>
  <c r="C718" i="3" l="1"/>
  <c r="B719" i="3"/>
  <c r="C719" i="3" l="1"/>
  <c r="B720" i="3"/>
  <c r="B721" i="3" l="1"/>
  <c r="B722" i="3" l="1"/>
  <c r="B723" i="3" l="1"/>
  <c r="C723" i="3" l="1"/>
  <c r="B724" i="3"/>
  <c r="B725" i="3" l="1"/>
  <c r="B726" i="3" l="1"/>
  <c r="B727" i="3" l="1"/>
  <c r="B728" i="3" l="1"/>
  <c r="C728" i="3" l="1"/>
  <c r="B729" i="3"/>
  <c r="C729" i="3" l="1"/>
  <c r="B730" i="3"/>
  <c r="B731" i="3" l="1"/>
  <c r="B732" i="3" l="1"/>
  <c r="B733" i="3" l="1"/>
  <c r="C733" i="3" l="1"/>
  <c r="B734" i="3"/>
  <c r="B735" i="3" l="1"/>
  <c r="B736" i="3" l="1"/>
  <c r="B737" i="3" l="1"/>
  <c r="B738" i="3" l="1"/>
  <c r="B739" i="3" l="1"/>
  <c r="B740" i="3" l="1"/>
  <c r="C740" i="3" l="1"/>
  <c r="B741" i="3"/>
  <c r="B742" i="3" l="1"/>
  <c r="C742" i="3" l="1"/>
  <c r="B743" i="3"/>
  <c r="B744" i="3" l="1"/>
  <c r="B745" i="3" l="1"/>
  <c r="C745" i="3" l="1"/>
  <c r="B746" i="3"/>
  <c r="B747" i="3" l="1"/>
  <c r="C747" i="3" l="1"/>
  <c r="B748" i="3"/>
  <c r="C748" i="3" l="1"/>
  <c r="B749" i="3"/>
  <c r="C749" i="3" l="1"/>
  <c r="B750" i="3"/>
  <c r="C750" i="3" l="1"/>
  <c r="B751" i="3"/>
  <c r="B752" i="3" l="1"/>
  <c r="B753" i="3" l="1"/>
  <c r="C753" i="3" l="1"/>
  <c r="B754" i="3"/>
  <c r="C754" i="3" l="1"/>
  <c r="B755" i="3"/>
  <c r="B756" i="3" l="1"/>
  <c r="B757" i="3" l="1"/>
  <c r="B758" i="3" l="1"/>
  <c r="B759" i="3" l="1"/>
  <c r="C759" i="3" l="1"/>
  <c r="B760" i="3"/>
  <c r="B761" i="3" l="1"/>
  <c r="B762" i="3" l="1"/>
  <c r="B763" i="3" l="1"/>
  <c r="B764" i="3" l="1"/>
  <c r="B765" i="3" l="1"/>
  <c r="B766" i="3" l="1"/>
  <c r="B767" i="3" l="1"/>
  <c r="B768" i="3" l="1"/>
  <c r="B769" i="3" l="1"/>
  <c r="B770" i="3" l="1"/>
  <c r="B771" i="3" l="1"/>
  <c r="C771" i="3" l="1"/>
  <c r="B772" i="3"/>
  <c r="C772" i="3" l="1"/>
  <c r="B773" i="3"/>
  <c r="B774" i="3" l="1"/>
  <c r="B775" i="3" l="1"/>
  <c r="B776" i="3" l="1"/>
  <c r="B777" i="3" l="1"/>
  <c r="C777" i="3" l="1"/>
  <c r="B778" i="3"/>
  <c r="C778" i="3" l="1"/>
  <c r="B779" i="3"/>
  <c r="C779" i="3" l="1"/>
  <c r="B780" i="3"/>
  <c r="C780" i="3" l="1"/>
  <c r="B781" i="3"/>
  <c r="B782" i="3" l="1"/>
  <c r="B783" i="3" l="1"/>
  <c r="B784" i="3" l="1"/>
  <c r="C784" i="3" l="1"/>
  <c r="B785" i="3"/>
  <c r="C785" i="3" l="1"/>
  <c r="B786" i="3"/>
  <c r="B787" i="3" l="1"/>
  <c r="B788" i="3" l="1"/>
  <c r="B789" i="3" l="1"/>
  <c r="C789" i="3" l="1"/>
  <c r="B790" i="3"/>
  <c r="B791" i="3" l="1"/>
  <c r="B792" i="3" l="1"/>
  <c r="B793" i="3" l="1"/>
  <c r="B794" i="3" l="1"/>
  <c r="B795" i="3" l="1"/>
  <c r="B796" i="3" l="1"/>
  <c r="B797" i="3" l="1"/>
  <c r="B798" i="3" l="1"/>
  <c r="B799" i="3" l="1"/>
  <c r="B800" i="3" l="1"/>
  <c r="B801" i="3" l="1"/>
  <c r="C801" i="3" l="1"/>
  <c r="B802" i="3"/>
  <c r="C802" i="3" l="1"/>
  <c r="B803" i="3"/>
  <c r="C803" i="3" l="1"/>
  <c r="B804" i="3"/>
  <c r="B805" i="3" l="1"/>
  <c r="B806" i="3" l="1"/>
  <c r="B807" i="3" l="1"/>
  <c r="B808" i="3" l="1"/>
  <c r="C808" i="3" l="1"/>
  <c r="B809" i="3"/>
  <c r="C809" i="3" l="1"/>
  <c r="B810" i="3"/>
  <c r="C810" i="3" l="1"/>
  <c r="B811" i="3"/>
  <c r="C811" i="3" l="1"/>
  <c r="B812" i="3"/>
  <c r="B813" i="3" l="1"/>
  <c r="B814" i="3" l="1"/>
  <c r="B815" i="3" l="1"/>
  <c r="C815" i="3" l="1"/>
  <c r="B816" i="3"/>
  <c r="B817" i="3" l="1"/>
  <c r="B818" i="3" l="1"/>
  <c r="B819" i="3" l="1"/>
  <c r="B820" i="3" l="1"/>
  <c r="C820" i="3" l="1"/>
  <c r="B821" i="3"/>
  <c r="B822" i="3" l="1"/>
  <c r="B823" i="3" l="1"/>
  <c r="B824" i="3" l="1"/>
  <c r="B825" i="3" l="1"/>
  <c r="B826" i="3" l="1"/>
  <c r="B827" i="3" l="1"/>
  <c r="B828" i="3" l="1"/>
  <c r="B829" i="3" l="1"/>
  <c r="B830" i="3" l="1"/>
  <c r="B831" i="3" l="1"/>
  <c r="B832" i="3" l="1"/>
  <c r="C832" i="3" l="1"/>
  <c r="B833" i="3"/>
  <c r="C833" i="3" l="1"/>
  <c r="B834" i="3"/>
  <c r="C834" i="3" l="1"/>
  <c r="B835" i="3"/>
  <c r="B836" i="3" l="1"/>
  <c r="B837" i="3" l="1"/>
  <c r="C837" i="3" l="1"/>
  <c r="B838" i="3"/>
  <c r="B839" i="3" l="1"/>
  <c r="C839" i="3" l="1"/>
  <c r="B840" i="3"/>
  <c r="C840" i="3" l="1"/>
  <c r="B841" i="3"/>
  <c r="C841" i="3" l="1"/>
  <c r="B842" i="3"/>
  <c r="B843" i="3" l="1"/>
  <c r="B844" i="3" l="1"/>
  <c r="B845" i="3" l="1"/>
  <c r="C845" i="3" l="1"/>
  <c r="B846" i="3"/>
  <c r="C846" i="3" l="1"/>
  <c r="B847" i="3"/>
  <c r="B848" i="3" l="1"/>
  <c r="B849" i="3" l="1"/>
  <c r="B850" i="3" l="1"/>
  <c r="B851" i="3" l="1"/>
  <c r="B852" i="3" l="1"/>
  <c r="C852" i="3" l="1"/>
  <c r="B853" i="3"/>
  <c r="B854" i="3" l="1"/>
  <c r="B855" i="3" l="1"/>
  <c r="B856" i="3" l="1"/>
  <c r="B857" i="3" l="1"/>
  <c r="B858" i="3" l="1"/>
  <c r="B859" i="3" l="1"/>
  <c r="B860" i="3" l="1"/>
  <c r="B861" i="3" l="1"/>
  <c r="B862" i="3" l="1"/>
  <c r="C862" i="3" l="1"/>
  <c r="B863" i="3"/>
  <c r="C863" i="3" l="1"/>
  <c r="B864" i="3"/>
  <c r="B865" i="3" l="1"/>
  <c r="B866" i="3" l="1"/>
  <c r="B867" i="3" l="1"/>
  <c r="B868" i="3" l="1"/>
  <c r="B869" i="3" l="1"/>
  <c r="C869" i="3" l="1"/>
  <c r="B870" i="3"/>
  <c r="C870" i="3" l="1"/>
  <c r="B871" i="3"/>
  <c r="C871" i="3" l="1"/>
  <c r="B872" i="3"/>
  <c r="C872" i="3" l="1"/>
  <c r="B873" i="3"/>
  <c r="B874" i="3" l="1"/>
  <c r="B875" i="3" l="1"/>
  <c r="B876" i="3" l="1"/>
  <c r="C876" i="3" l="1"/>
  <c r="B877" i="3"/>
  <c r="B878" i="3" l="1"/>
  <c r="B879" i="3" l="1"/>
  <c r="B880" i="3" l="1"/>
  <c r="B881" i="3" l="1"/>
  <c r="C881" i="3" l="1"/>
  <c r="B882" i="3"/>
  <c r="B883" i="3" l="1"/>
  <c r="B884" i="3" l="1"/>
  <c r="B885" i="3" l="1"/>
  <c r="B886" i="3" l="1"/>
  <c r="B887" i="3" l="1"/>
  <c r="B888" i="3" l="1"/>
  <c r="B889" i="3" l="1"/>
  <c r="B890" i="3" l="1"/>
  <c r="B891" i="3" l="1"/>
  <c r="B892" i="3" l="1"/>
  <c r="B893" i="3" l="1"/>
  <c r="C893" i="3" l="1"/>
  <c r="B894" i="3"/>
  <c r="C894" i="3" l="1"/>
  <c r="B895" i="3"/>
  <c r="B896" i="3" l="1"/>
  <c r="B897" i="3" l="1"/>
  <c r="B898" i="3" l="1"/>
  <c r="C898" i="3" l="1"/>
  <c r="B899" i="3"/>
  <c r="B900" i="3" l="1"/>
  <c r="C900" i="3" l="1"/>
  <c r="B901" i="3"/>
  <c r="C901" i="3" l="1"/>
  <c r="B902" i="3"/>
  <c r="C902" i="3" l="1"/>
  <c r="B903" i="3"/>
  <c r="C903" i="3" l="1"/>
  <c r="B904" i="3"/>
  <c r="B905" i="3" l="1"/>
  <c r="B906" i="3" l="1"/>
  <c r="C906" i="3" l="1"/>
  <c r="B907" i="3"/>
  <c r="C907" i="3" l="1"/>
  <c r="B908" i="3"/>
  <c r="B909" i="3" l="1"/>
  <c r="B910" i="3" l="1"/>
  <c r="B911" i="3" l="1"/>
  <c r="B912" i="3" l="1"/>
  <c r="B913" i="3" l="1"/>
  <c r="B914" i="3" l="1"/>
  <c r="B915" i="3" l="1"/>
  <c r="B916" i="3" l="1"/>
  <c r="B917" i="3" l="1"/>
  <c r="C917" i="3" l="1"/>
  <c r="B918" i="3"/>
  <c r="B919" i="3" l="1"/>
  <c r="B920" i="3" l="1"/>
  <c r="C920" i="3" l="1"/>
  <c r="B921" i="3"/>
  <c r="B922" i="3" l="1"/>
  <c r="B923" i="3" l="1"/>
  <c r="B924" i="3" l="1"/>
  <c r="C924" i="3" l="1"/>
  <c r="B925" i="3"/>
  <c r="B926" i="3" l="1"/>
  <c r="B927" i="3" l="1"/>
  <c r="B928" i="3" l="1"/>
  <c r="B929" i="3" l="1"/>
  <c r="B930" i="3" l="1"/>
  <c r="C930" i="3" l="1"/>
  <c r="B931" i="3"/>
  <c r="C931" i="3" l="1"/>
  <c r="B932" i="3"/>
  <c r="C932" i="3" l="1"/>
  <c r="B933" i="3"/>
  <c r="C933" i="3" l="1"/>
  <c r="B934" i="3"/>
  <c r="B935" i="3" l="1"/>
  <c r="B936" i="3" l="1"/>
  <c r="B937" i="3" l="1"/>
  <c r="C937" i="3" l="1"/>
  <c r="B938" i="3"/>
  <c r="B939" i="3" l="1"/>
  <c r="B940" i="3" l="1"/>
  <c r="B941" i="3" l="1"/>
  <c r="B942" i="3" l="1"/>
  <c r="C942" i="3" l="1"/>
  <c r="B943" i="3"/>
  <c r="B944" i="3" l="1"/>
  <c r="B945" i="3" l="1"/>
  <c r="B946" i="3" l="1"/>
  <c r="B947" i="3" l="1"/>
  <c r="B948" i="3" l="1"/>
  <c r="B949" i="3" l="1"/>
  <c r="B950" i="3" l="1"/>
  <c r="B951" i="3" l="1"/>
  <c r="B952" i="3" l="1"/>
  <c r="B953" i="3" l="1"/>
  <c r="B954" i="3" l="1"/>
  <c r="C954" i="3" l="1"/>
  <c r="B955" i="3"/>
  <c r="C955" i="3" l="1"/>
  <c r="B956" i="3"/>
  <c r="B957" i="3" l="1"/>
  <c r="B958" i="3" l="1"/>
  <c r="B959" i="3" l="1"/>
  <c r="B960" i="3" l="1"/>
  <c r="B961" i="3" l="1"/>
  <c r="C961" i="3" l="1"/>
  <c r="B962" i="3"/>
  <c r="C962" i="3" l="1"/>
  <c r="B963" i="3"/>
  <c r="C963" i="3" l="1"/>
  <c r="B964" i="3"/>
  <c r="C964" i="3" l="1"/>
  <c r="B965" i="3"/>
  <c r="B966" i="3" l="1"/>
  <c r="B967" i="3" l="1"/>
  <c r="B968" i="3" l="1"/>
  <c r="C968" i="3" l="1"/>
  <c r="B969" i="3"/>
  <c r="B970" i="3" l="1"/>
  <c r="B971" i="3" l="1"/>
  <c r="B972" i="3" l="1"/>
  <c r="B973" i="3" l="1"/>
  <c r="B974" i="3" l="1"/>
  <c r="B975" i="3" l="1"/>
  <c r="B976" i="3" l="1"/>
  <c r="B977" i="3" l="1"/>
  <c r="B978" i="3" l="1"/>
  <c r="B979" i="3" l="1"/>
  <c r="B980" i="3" l="1"/>
  <c r="B981" i="3" l="1"/>
  <c r="C981" i="3" l="1"/>
  <c r="B982" i="3"/>
  <c r="B983" i="3" l="1"/>
  <c r="B984" i="3" l="1"/>
  <c r="C984" i="3" l="1"/>
  <c r="B985" i="3"/>
  <c r="C985" i="3" l="1"/>
  <c r="B986" i="3"/>
  <c r="B987" i="3" l="1"/>
  <c r="B988" i="3" l="1"/>
  <c r="B989" i="3" l="1"/>
  <c r="C989" i="3" l="1"/>
  <c r="B990" i="3"/>
  <c r="C990" i="3" l="1"/>
  <c r="B991" i="3"/>
  <c r="B992" i="3" l="1"/>
  <c r="C992" i="3" l="1"/>
  <c r="B993" i="3"/>
  <c r="C993" i="3" l="1"/>
  <c r="B994" i="3"/>
  <c r="C994" i="3" l="1"/>
  <c r="B995" i="3"/>
  <c r="B996" i="3" l="1"/>
  <c r="B997" i="3" l="1"/>
  <c r="C997" i="3" l="1"/>
  <c r="B998" i="3"/>
  <c r="B999" i="3" l="1"/>
  <c r="C999" i="3" l="1"/>
  <c r="B1000" i="3"/>
  <c r="B1001" i="3" l="1"/>
  <c r="B1002" i="3" l="1"/>
  <c r="B1003" i="3" l="1"/>
  <c r="B1004" i="3" l="1"/>
  <c r="B1005" i="3" l="1"/>
  <c r="C1005" i="3" l="1"/>
  <c r="B1006" i="3"/>
  <c r="B1007" i="3" l="1"/>
  <c r="B1008" i="3" l="1"/>
  <c r="B1009" i="3" l="1"/>
  <c r="B1010" i="3" l="1"/>
  <c r="B1011" i="3" l="1"/>
  <c r="B1012" i="3" l="1"/>
  <c r="B1013" i="3" l="1"/>
  <c r="B1014" i="3" l="1"/>
  <c r="B1015" i="3" l="1"/>
  <c r="C1015" i="3" l="1"/>
  <c r="B1016" i="3"/>
  <c r="C1016" i="3" l="1"/>
  <c r="B1017" i="3"/>
  <c r="B1018" i="3" l="1"/>
  <c r="B1019" i="3" l="1"/>
  <c r="B1020" i="3" l="1"/>
  <c r="B1021" i="3" l="1"/>
  <c r="C1021" i="3" l="1"/>
  <c r="B1022" i="3"/>
  <c r="C1022" i="3" l="1"/>
  <c r="B1023" i="3"/>
  <c r="C1023" i="3" l="1"/>
  <c r="B1024" i="3"/>
  <c r="C1024" i="3" l="1"/>
  <c r="B1025" i="3"/>
  <c r="C1025" i="3" l="1"/>
  <c r="B1026" i="3"/>
  <c r="B1027" i="3" l="1"/>
  <c r="B1028" i="3" l="1"/>
  <c r="B1029" i="3" l="1"/>
  <c r="C1029" i="3" l="1"/>
  <c r="B1030" i="3"/>
  <c r="B1031" i="3" l="1"/>
  <c r="B1032" i="3" l="1"/>
  <c r="B1033" i="3" l="1"/>
  <c r="B1034" i="3" l="1"/>
  <c r="C1034" i="3" l="1"/>
  <c r="B1035" i="3"/>
  <c r="B1036" i="3" l="1"/>
  <c r="B1037" i="3" l="1"/>
  <c r="B1038" i="3" l="1"/>
  <c r="C1038" i="3" l="1"/>
  <c r="B1039" i="3"/>
  <c r="B1040" i="3" l="1"/>
  <c r="B1041" i="3" l="1"/>
  <c r="B1042" i="3" l="1"/>
  <c r="B1043" i="3" l="1"/>
  <c r="B1044" i="3" l="1"/>
  <c r="B1045" i="3" l="1"/>
  <c r="B1046" i="3" l="1"/>
  <c r="C1046" i="3" l="1"/>
  <c r="B1047" i="3"/>
  <c r="C1047" i="3" l="1"/>
  <c r="B1048" i="3"/>
  <c r="B1049" i="3" l="1"/>
  <c r="B1050" i="3" l="1"/>
  <c r="C1050" i="3" l="1"/>
  <c r="B1051" i="3"/>
  <c r="B1052" i="3" l="1"/>
  <c r="C1052" i="3" l="1"/>
  <c r="B1053" i="3"/>
  <c r="C1053" i="3" l="1"/>
  <c r="B1054" i="3"/>
  <c r="C1054" i="3" l="1"/>
  <c r="B1055" i="3"/>
  <c r="C1055" i="3" l="1"/>
  <c r="B1056" i="3"/>
  <c r="B1057" i="3" l="1"/>
  <c r="B1058" i="3" l="1"/>
  <c r="B1059" i="3" l="1"/>
  <c r="B1060" i="3" l="1"/>
  <c r="C1060" i="3" l="1"/>
  <c r="B1061" i="3"/>
  <c r="B1062" i="3" l="1"/>
  <c r="B1063" i="3" l="1"/>
  <c r="B1064" i="3" l="1"/>
  <c r="C1064" i="3" l="1"/>
  <c r="B1065" i="3"/>
  <c r="B1066" i="3" l="1"/>
  <c r="B1067" i="3" l="1"/>
  <c r="B1068" i="3" l="1"/>
  <c r="B1069" i="3" l="1"/>
  <c r="B1070" i="3" l="1"/>
  <c r="C1070" i="3" l="1"/>
  <c r="B1071" i="3"/>
  <c r="B1072" i="3" l="1"/>
  <c r="B1073" i="3" l="1"/>
  <c r="B1074" i="3" l="1"/>
  <c r="C1074" i="3" l="1"/>
  <c r="B1075" i="3"/>
  <c r="B1076" i="3" l="1"/>
  <c r="C1076" i="3" l="1"/>
  <c r="B1077" i="3"/>
  <c r="C1077" i="3" l="1"/>
  <c r="B1078" i="3"/>
  <c r="B1079" i="3" l="1"/>
  <c r="B1080" i="3" l="1"/>
  <c r="B1081" i="3" l="1"/>
  <c r="B1082" i="3" l="1"/>
  <c r="C1082" i="3" l="1"/>
  <c r="B1083" i="3"/>
  <c r="C1083" i="3" l="1"/>
  <c r="B1084" i="3"/>
  <c r="C1084" i="3" l="1"/>
  <c r="B1085" i="3"/>
  <c r="B1086" i="3" l="1"/>
  <c r="B1087" i="3" l="1"/>
  <c r="B1088" i="3" l="1"/>
  <c r="C1088" i="3" l="1"/>
  <c r="B1089" i="3"/>
  <c r="B1090" i="3" l="1"/>
  <c r="C1090" i="3" l="1"/>
  <c r="B1091" i="3"/>
  <c r="B1092" i="3" l="1"/>
  <c r="B1093" i="3" l="1"/>
  <c r="B1094" i="3" l="1"/>
  <c r="C1094" i="3" l="1"/>
  <c r="B1095" i="3"/>
  <c r="C1095" i="3" l="1"/>
  <c r="B1096" i="3"/>
  <c r="B1097" i="3" l="1"/>
  <c r="B1098" i="3" l="1"/>
  <c r="B1099" i="3" l="1"/>
  <c r="B1100" i="3" l="1"/>
  <c r="B1101" i="3" l="1"/>
  <c r="C1101" i="3" l="1"/>
  <c r="B1102" i="3"/>
  <c r="B1103" i="3" l="1"/>
  <c r="B1104" i="3" l="1"/>
  <c r="B1105" i="3" l="1"/>
  <c r="C1105" i="3" l="1"/>
  <c r="B1106" i="3"/>
  <c r="B1107" i="3" l="1"/>
  <c r="C1107" i="3" l="1"/>
  <c r="B1108" i="3"/>
  <c r="C1108" i="3" l="1"/>
  <c r="B1109" i="3"/>
  <c r="B1110" i="3" l="1"/>
  <c r="C1110" i="3" l="1"/>
  <c r="B1111" i="3"/>
  <c r="B1112" i="3" l="1"/>
  <c r="B1113" i="3" l="1"/>
  <c r="C1113" i="3" l="1"/>
  <c r="B1114" i="3"/>
  <c r="C1114" i="3" l="1"/>
  <c r="B1115" i="3"/>
  <c r="C1115" i="3" l="1"/>
  <c r="B1116" i="3"/>
  <c r="B1117" i="3" l="1"/>
  <c r="B1118" i="3" l="1"/>
  <c r="C1118" i="3" l="1"/>
  <c r="B1119" i="3"/>
  <c r="C1119" i="3" l="1"/>
  <c r="B1120" i="3"/>
  <c r="B1121" i="3" l="1"/>
  <c r="C1121" i="3" l="1"/>
  <c r="B1122" i="3"/>
  <c r="B1123" i="3" l="1"/>
  <c r="B1124" i="3" l="1"/>
  <c r="B1125" i="3" l="1"/>
  <c r="C1125" i="3" l="1"/>
  <c r="B1126" i="3"/>
  <c r="B1127" i="3" l="1"/>
  <c r="B1128" i="3" l="1"/>
  <c r="B1129" i="3" l="1"/>
  <c r="B1130" i="3" l="1"/>
  <c r="B1131" i="3" l="1"/>
  <c r="B1132" i="3" l="1"/>
  <c r="B1133" i="3" l="1"/>
  <c r="B1134" i="3" l="1"/>
  <c r="B1135" i="3" l="1"/>
  <c r="B1136" i="3" l="1"/>
  <c r="C1136" i="3" l="1"/>
  <c r="B1137" i="3"/>
  <c r="C1137" i="3" l="1"/>
  <c r="B1138" i="3"/>
  <c r="C1138" i="3" l="1"/>
  <c r="B1139" i="3"/>
  <c r="B1140" i="3" l="1"/>
  <c r="B1141" i="3" l="1"/>
  <c r="C1141" i="3" l="1"/>
  <c r="B1142" i="3"/>
  <c r="B1143" i="3" l="1"/>
  <c r="C1143" i="3" l="1"/>
  <c r="B1144" i="3"/>
  <c r="C1144" i="3" l="1"/>
  <c r="B1145" i="3"/>
  <c r="C1145" i="3" l="1"/>
  <c r="B1146" i="3"/>
  <c r="B1147" i="3" l="1"/>
  <c r="B1148" i="3" l="1"/>
  <c r="B1149" i="3" l="1"/>
  <c r="C1149" i="3" l="1"/>
  <c r="B1150" i="3"/>
  <c r="C1150" i="3" l="1"/>
  <c r="B1151" i="3"/>
  <c r="B1152" i="3" l="1"/>
  <c r="B1153" i="3" l="1"/>
  <c r="B1154" i="3" l="1"/>
  <c r="B1155" i="3" l="1"/>
  <c r="B1156" i="3" l="1"/>
  <c r="C1156" i="3" l="1"/>
  <c r="B1157" i="3"/>
  <c r="B1158" i="3" l="1"/>
  <c r="B1159" i="3" l="1"/>
  <c r="B1160" i="3" l="1"/>
  <c r="B1161" i="3" l="1"/>
  <c r="B1162" i="3" l="1"/>
  <c r="C1162" i="3" l="1"/>
  <c r="B1163" i="3"/>
  <c r="B1164" i="3" l="1"/>
  <c r="B1165" i="3" l="1"/>
  <c r="B1166" i="3" l="1"/>
  <c r="B1167" i="3" l="1"/>
  <c r="C1167" i="3" l="1"/>
  <c r="B1168" i="3"/>
  <c r="C1168" i="3" l="1"/>
  <c r="B1169" i="3"/>
  <c r="C1169" i="3" l="1"/>
  <c r="B1170" i="3"/>
  <c r="B1171" i="3" l="1"/>
  <c r="B1172" i="3" l="1"/>
  <c r="C1172" i="3" l="1"/>
  <c r="B1173" i="3"/>
  <c r="B1174" i="3" l="1"/>
  <c r="C1174" i="3" l="1"/>
  <c r="B1175" i="3"/>
  <c r="C1175" i="3" l="1"/>
  <c r="B1176" i="3"/>
  <c r="C1176" i="3" l="1"/>
  <c r="B1177" i="3"/>
  <c r="B1178" i="3" l="1"/>
  <c r="B1179" i="3" l="1"/>
  <c r="B1180" i="3" l="1"/>
  <c r="C1180" i="3" l="1"/>
  <c r="B1181" i="3"/>
  <c r="B1182" i="3" l="1"/>
  <c r="B1183" i="3" l="1"/>
  <c r="B1184" i="3" l="1"/>
  <c r="B1185" i="3" l="1"/>
  <c r="B1186" i="3" l="1"/>
  <c r="B1187" i="3" l="1"/>
  <c r="C1187" i="3" l="1"/>
  <c r="B1188" i="3"/>
  <c r="B1189" i="3" l="1"/>
  <c r="B1190" i="3" l="1"/>
  <c r="B1191" i="3" l="1"/>
  <c r="B1192" i="3" l="1"/>
  <c r="B1193" i="3" l="1"/>
  <c r="B1194" i="3" l="1"/>
  <c r="B1195" i="3" l="1"/>
  <c r="B1196" i="3" l="1"/>
  <c r="B1197" i="3" l="1"/>
  <c r="C1197" i="3" l="1"/>
  <c r="B1198" i="3"/>
  <c r="C1198" i="3" l="1"/>
  <c r="B1199" i="3"/>
  <c r="C1199" i="3" l="1"/>
  <c r="B1200" i="3"/>
  <c r="B1201" i="3" l="1"/>
  <c r="B1202" i="3" l="1"/>
  <c r="C1202" i="3" l="1"/>
  <c r="B1203" i="3"/>
  <c r="C1203" i="3" l="1"/>
  <c r="B1204" i="3"/>
  <c r="B1205" i="3" l="1"/>
  <c r="C1205" i="3" l="1"/>
  <c r="B1206" i="3"/>
  <c r="C1206" i="3" l="1"/>
  <c r="B1207" i="3"/>
  <c r="B1208" i="3" l="1"/>
  <c r="B1209" i="3" l="1"/>
  <c r="B1210" i="3" l="1"/>
  <c r="C1210" i="3" l="1"/>
  <c r="B1211" i="3"/>
  <c r="C1211" i="3" l="1"/>
  <c r="B1212" i="3"/>
  <c r="B1213" i="3" l="1"/>
  <c r="B1214" i="3" l="1"/>
  <c r="B1215" i="3" l="1"/>
  <c r="B1216" i="3" l="1"/>
  <c r="B1217" i="3" l="1"/>
  <c r="C1217" i="3" l="1"/>
  <c r="B1218" i="3"/>
  <c r="B1219" i="3" l="1"/>
  <c r="B1220" i="3" l="1"/>
  <c r="B1221" i="3" l="1"/>
  <c r="B1222" i="3" l="1"/>
  <c r="B1223" i="3" l="1"/>
  <c r="C1223" i="3" l="1"/>
  <c r="B1224" i="3"/>
  <c r="B1225" i="3" l="1"/>
  <c r="B1226" i="3" l="1"/>
  <c r="B1227" i="3" l="1"/>
  <c r="B1228" i="3" l="1"/>
  <c r="C1228" i="3" l="1"/>
  <c r="B1229" i="3"/>
  <c r="B1230" i="3" l="1"/>
  <c r="C1230" i="3" l="1"/>
  <c r="B1231" i="3"/>
  <c r="B1232" i="3" l="1"/>
  <c r="B1233" i="3" l="1"/>
  <c r="C1233" i="3" l="1"/>
  <c r="B1234" i="3"/>
  <c r="B1235" i="3" l="1"/>
  <c r="C1235" i="3" l="1"/>
  <c r="B1236" i="3"/>
  <c r="C1236" i="3" l="1"/>
  <c r="B1237" i="3"/>
  <c r="C1237" i="3" l="1"/>
  <c r="B1238" i="3"/>
  <c r="B1239" i="3" l="1"/>
  <c r="B1240" i="3" l="1"/>
  <c r="B1241" i="3" l="1"/>
  <c r="C1241" i="3" l="1"/>
  <c r="B1242" i="3"/>
  <c r="B1243" i="3" l="1"/>
  <c r="B1244" i="3" l="1"/>
  <c r="B1245" i="3" l="1"/>
  <c r="B1246" i="3" l="1"/>
  <c r="B1247" i="3" l="1"/>
  <c r="B1248" i="3" l="1"/>
  <c r="B1249" i="3" l="1"/>
  <c r="B1250" i="3" l="1"/>
  <c r="B1251" i="3" l="1"/>
  <c r="B1252" i="3" l="1"/>
  <c r="B1253" i="3" l="1"/>
  <c r="B1254" i="3" l="1"/>
  <c r="C1254" i="3" l="1"/>
  <c r="B1255" i="3"/>
  <c r="B1256" i="3" l="1"/>
  <c r="B1257" i="3" l="1"/>
  <c r="B1258" i="3" l="1"/>
  <c r="C1258" i="3" l="1"/>
  <c r="B1259" i="3"/>
  <c r="C1259" i="3" l="1"/>
  <c r="B1260" i="3"/>
  <c r="B1261" i="3" l="1"/>
  <c r="B1262" i="3" l="1"/>
  <c r="B1263" i="3" l="1"/>
  <c r="C1263" i="3" l="1"/>
  <c r="B1264" i="3"/>
  <c r="C1264" i="3" l="1"/>
  <c r="B1265" i="3"/>
  <c r="B1266" i="3" l="1"/>
  <c r="C1266" i="3" l="1"/>
  <c r="B1267" i="3"/>
  <c r="C1267" i="3" l="1"/>
  <c r="B1268" i="3"/>
  <c r="C1268" i="3" l="1"/>
  <c r="B1269" i="3"/>
  <c r="B1270" i="3" l="1"/>
  <c r="B1271" i="3" l="1"/>
  <c r="C1271" i="3" l="1"/>
  <c r="B1272" i="3"/>
  <c r="C1272" i="3" l="1"/>
  <c r="B1273" i="3"/>
  <c r="B1274" i="3" l="1"/>
  <c r="B1275" i="3" l="1"/>
  <c r="B1276" i="3" l="1"/>
  <c r="B1277" i="3" l="1"/>
  <c r="B1278" i="3" l="1"/>
  <c r="C1278" i="3" l="1"/>
  <c r="B1279" i="3"/>
  <c r="B1280" i="3" l="1"/>
  <c r="B1281" i="3" l="1"/>
  <c r="B1282" i="3" l="1"/>
  <c r="C1282" i="3" l="1"/>
  <c r="B1283" i="3"/>
  <c r="B1284" i="3" l="1"/>
  <c r="B1285" i="3" l="1"/>
  <c r="C1285" i="3" l="1"/>
  <c r="B1286" i="3"/>
  <c r="C1286" i="3" l="1"/>
  <c r="B1287" i="3"/>
  <c r="B1288" i="3" l="1"/>
  <c r="B1289" i="3" l="1"/>
  <c r="C1289" i="3" l="1"/>
  <c r="B1290" i="3"/>
  <c r="B1291" i="3" l="1"/>
  <c r="C1291" i="3" l="1"/>
  <c r="B1292" i="3"/>
  <c r="B1293" i="3" l="1"/>
  <c r="B1294" i="3" l="1"/>
  <c r="C1294" i="3" l="1"/>
  <c r="B1295" i="3"/>
  <c r="B1296" i="3" l="1"/>
  <c r="C1296" i="3" l="1"/>
  <c r="B1297" i="3"/>
  <c r="C1297" i="3" l="1"/>
  <c r="B1298" i="3"/>
  <c r="C1298" i="3" l="1"/>
  <c r="B1299" i="3"/>
  <c r="B1300" i="3" l="1"/>
  <c r="B1301" i="3" l="1"/>
  <c r="B1302" i="3" l="1"/>
  <c r="C1302" i="3" l="1"/>
  <c r="B1303" i="3"/>
  <c r="C1303" i="3" l="1"/>
  <c r="B1304" i="3"/>
  <c r="B1305" i="3" l="1"/>
  <c r="B1306" i="3" l="1"/>
  <c r="B1307" i="3" l="1"/>
  <c r="B1308" i="3" l="1"/>
  <c r="B1309" i="3" l="1"/>
  <c r="B1310" i="3" l="1"/>
  <c r="B1311" i="3" l="1"/>
  <c r="B1312" i="3" l="1"/>
  <c r="B1313" i="3" l="1"/>
  <c r="B1314" i="3" l="1"/>
  <c r="B1315" i="3" l="1"/>
  <c r="B1316" i="3" l="1"/>
  <c r="B1317" i="3" l="1"/>
  <c r="B1318" i="3" l="1"/>
  <c r="B1319" i="3" l="1"/>
  <c r="B1320" i="3" l="1"/>
  <c r="C1320" i="3" l="1"/>
  <c r="B1321" i="3"/>
  <c r="B1322" i="3" l="1"/>
  <c r="C1322" i="3" l="1"/>
  <c r="B1323" i="3"/>
  <c r="B1324" i="3" l="1"/>
  <c r="B1325" i="3" l="1"/>
  <c r="C1325" i="3" l="1"/>
  <c r="B1326" i="3"/>
  <c r="B1327" i="3" l="1"/>
  <c r="C1327" i="3" l="1"/>
  <c r="B1328" i="3"/>
  <c r="C1328" i="3" l="1"/>
  <c r="B1329" i="3"/>
  <c r="C1329" i="3" l="1"/>
  <c r="B1330" i="3"/>
  <c r="B1331" i="3" l="1"/>
  <c r="B1332" i="3" l="1"/>
  <c r="B1333" i="3" l="1"/>
  <c r="C1333" i="3" l="1"/>
  <c r="B1334" i="3"/>
  <c r="C1334" i="3" l="1"/>
  <c r="B1335" i="3"/>
  <c r="B1336" i="3" l="1"/>
  <c r="B1337" i="3" l="1"/>
  <c r="B1338" i="3" l="1"/>
  <c r="B1339" i="3" l="1"/>
  <c r="B1340" i="3" l="1"/>
  <c r="B1341" i="3" l="1"/>
  <c r="B1342" i="3" l="1"/>
  <c r="B1343" i="3" l="1"/>
  <c r="B1344" i="3" l="1"/>
  <c r="B1345" i="3" l="1"/>
  <c r="B1346" i="3" l="1"/>
  <c r="C1346" i="3" l="1"/>
  <c r="B1347" i="3"/>
  <c r="B1348" i="3" l="1"/>
  <c r="B1349" i="3" l="1"/>
  <c r="B1350" i="3" l="1"/>
  <c r="C1350" i="3" l="1"/>
  <c r="B1351" i="3"/>
  <c r="B1352" i="3" l="1"/>
  <c r="C1352" i="3" l="1"/>
  <c r="B1353" i="3"/>
  <c r="B1354" i="3" l="1"/>
  <c r="B1355" i="3" l="1"/>
  <c r="C1355" i="3" l="1"/>
  <c r="B1356" i="3"/>
  <c r="C1356" i="3" l="1"/>
  <c r="B1357" i="3"/>
  <c r="B1358" i="3" l="1"/>
  <c r="C1358" i="3" l="1"/>
  <c r="B1359" i="3"/>
  <c r="C1359" i="3" l="1"/>
  <c r="B1360" i="3"/>
  <c r="B1361" i="3" l="1"/>
  <c r="B1362" i="3" l="1"/>
  <c r="C1362" i="3" l="1"/>
  <c r="B1363" i="3"/>
  <c r="B1364" i="3" l="1"/>
  <c r="C1364" i="3" l="1"/>
  <c r="B1365" i="3"/>
  <c r="C1365" i="3" l="1"/>
  <c r="B1366" i="3"/>
  <c r="B1367" i="3" l="1"/>
  <c r="B1368" i="3" l="1"/>
  <c r="B1369" i="3" l="1"/>
  <c r="B1370" i="3" l="1"/>
  <c r="B1371" i="3" l="1"/>
  <c r="B1372" i="3" l="1"/>
  <c r="B1373" i="3" l="1"/>
  <c r="B1374" i="3" l="1"/>
  <c r="B1375" i="3" l="1"/>
  <c r="B1376" i="3" l="1"/>
  <c r="B1377" i="3" l="1"/>
  <c r="B1378" i="3" l="1"/>
  <c r="B1379" i="3" l="1"/>
  <c r="B1380" i="3" l="1"/>
  <c r="B1381" i="3" l="1"/>
  <c r="C1381" i="3" l="1"/>
  <c r="B1382" i="3"/>
  <c r="B1383" i="3" l="1"/>
  <c r="C1383" i="3" l="1"/>
  <c r="B1384" i="3"/>
  <c r="B1385" i="3" l="1"/>
  <c r="B1386" i="3" l="1"/>
  <c r="C1386" i="3" l="1"/>
  <c r="B1387" i="3"/>
  <c r="C1387" i="3" l="1"/>
  <c r="B1388" i="3"/>
  <c r="C1388" i="3" l="1"/>
  <c r="B1389" i="3"/>
  <c r="C1389" i="3" l="1"/>
  <c r="B1390" i="3"/>
  <c r="C1390" i="3" l="1"/>
  <c r="B1391" i="3"/>
  <c r="B1392" i="3" l="1"/>
  <c r="B1393" i="3" l="1"/>
  <c r="B1394" i="3" l="1"/>
  <c r="C1394" i="3" l="1"/>
  <c r="B1395" i="3"/>
  <c r="C1395" i="3" l="1"/>
  <c r="B1396" i="3"/>
  <c r="B1397" i="3" l="1"/>
  <c r="B1398" i="3" l="1"/>
  <c r="B1399" i="3" l="1"/>
  <c r="C1399" i="3" l="1"/>
  <c r="B1400" i="3"/>
  <c r="B1401" i="3" l="1"/>
  <c r="B1402" i="3" l="1"/>
  <c r="B1403" i="3" l="1"/>
  <c r="C1403" i="3" l="1"/>
  <c r="B1404" i="3"/>
  <c r="B1405" i="3" l="1"/>
  <c r="B1406" i="3" l="1"/>
  <c r="B1407" i="3" l="1"/>
  <c r="B1408" i="3" l="1"/>
  <c r="B1409" i="3" l="1"/>
  <c r="B1410" i="3" l="1"/>
  <c r="B1411" i="3" l="1"/>
  <c r="C1411" i="3" l="1"/>
  <c r="B1412" i="3"/>
  <c r="C1412" i="3" l="1"/>
  <c r="B1413" i="3"/>
  <c r="B1414" i="3" l="1"/>
  <c r="B1415" i="3" l="1"/>
  <c r="C1415" i="3" l="1"/>
  <c r="B1416" i="3"/>
  <c r="B1417" i="3" l="1"/>
  <c r="C1417" i="3" l="1"/>
  <c r="B1418" i="3"/>
  <c r="C1418" i="3" l="1"/>
  <c r="B1419" i="3"/>
  <c r="C1419" i="3" l="1"/>
  <c r="B1420" i="3"/>
  <c r="C1420" i="3" l="1"/>
  <c r="B1421" i="3"/>
  <c r="B1422" i="3" l="1"/>
  <c r="B1423" i="3" l="1"/>
  <c r="B1424" i="3" l="1"/>
  <c r="B1425" i="3" l="1"/>
  <c r="C1425" i="3" l="1"/>
  <c r="B1426" i="3"/>
  <c r="B1427" i="3" l="1"/>
  <c r="B1428" i="3" l="1"/>
  <c r="B1429" i="3" l="1"/>
  <c r="C1429" i="3" l="1"/>
  <c r="B1430" i="3"/>
  <c r="B1431" i="3" l="1"/>
  <c r="C1431" i="3" l="1"/>
  <c r="B1432" i="3"/>
  <c r="B1433" i="3" l="1"/>
  <c r="B1434" i="3" l="1"/>
  <c r="B1435" i="3" l="1"/>
  <c r="C1435" i="3" l="1"/>
  <c r="B1436" i="3"/>
  <c r="B1437" i="3" l="1"/>
  <c r="B1438" i="3" l="1"/>
  <c r="B1439" i="3" l="1"/>
  <c r="C1439" i="3" l="1"/>
  <c r="B1440" i="3"/>
  <c r="B1441" i="3" l="1"/>
  <c r="B1442" i="3" l="1"/>
  <c r="C1442" i="3" l="1"/>
  <c r="B1443" i="3"/>
  <c r="B1444" i="3" l="1"/>
  <c r="C1444" i="3" l="1"/>
  <c r="B1445" i="3"/>
  <c r="B1446" i="3" l="1"/>
  <c r="B1447" i="3" l="1"/>
  <c r="C1447" i="3" l="1"/>
  <c r="B1448" i="3"/>
  <c r="C1448" i="3" l="1"/>
  <c r="B1449" i="3"/>
  <c r="C1449" i="3" l="1"/>
  <c r="B1450" i="3"/>
  <c r="C1450" i="3" l="1"/>
  <c r="B1451" i="3"/>
  <c r="B1452" i="3" l="1"/>
  <c r="B1453" i="3" l="1"/>
  <c r="C1453" i="3" l="1"/>
  <c r="B1454" i="3"/>
  <c r="B1455" i="3" l="1"/>
  <c r="C1455" i="3" l="1"/>
  <c r="B1456" i="3"/>
  <c r="B1457" i="3" l="1"/>
  <c r="B1458" i="3" l="1"/>
  <c r="B1459" i="3" l="1"/>
  <c r="C1459" i="3" l="1"/>
  <c r="B1460" i="3"/>
  <c r="C1460" i="3" l="1"/>
  <c r="B1461" i="3"/>
  <c r="B1462" i="3" l="1"/>
  <c r="B1463" i="3" l="1"/>
  <c r="B1464" i="3" l="1"/>
  <c r="B1465" i="3" l="1"/>
  <c r="B1466" i="3" l="1"/>
  <c r="C1466" i="3" l="1"/>
  <c r="B1467" i="3"/>
  <c r="B1468" i="3" l="1"/>
  <c r="B1469" i="3" l="1"/>
  <c r="B1470" i="3" l="1"/>
  <c r="C1470" i="3" l="1"/>
  <c r="B1471" i="3"/>
  <c r="C1471" i="3" l="1"/>
  <c r="B1472" i="3"/>
  <c r="B1473" i="3" l="1"/>
  <c r="C1473" i="3" l="1"/>
  <c r="B1474" i="3"/>
  <c r="B1475" i="3" l="1"/>
  <c r="B1476" i="3" l="1"/>
  <c r="B1477" i="3" l="1"/>
  <c r="B1478" i="3" l="1"/>
  <c r="C1478" i="3" l="1"/>
  <c r="B1479" i="3"/>
  <c r="C1479" i="3" l="1"/>
  <c r="B1480" i="3"/>
  <c r="C1480" i="3" l="1"/>
  <c r="B1481" i="3"/>
  <c r="C1481" i="3" l="1"/>
  <c r="B1482" i="3"/>
  <c r="B1483" i="3" l="1"/>
  <c r="B1484" i="3" l="1"/>
  <c r="C1484" i="3" l="1"/>
  <c r="B1485" i="3"/>
  <c r="B1486" i="3" l="1"/>
  <c r="C1486" i="3" l="1"/>
  <c r="B1487" i="3"/>
  <c r="B1488" i="3" l="1"/>
  <c r="B1489" i="3" l="1"/>
  <c r="B1490" i="3" l="1"/>
  <c r="C1490" i="3" l="1"/>
  <c r="B1491" i="3"/>
  <c r="B1492" i="3" l="1"/>
  <c r="B1493" i="3" l="1"/>
  <c r="B1494" i="3" l="1"/>
  <c r="B1495" i="3" l="1"/>
  <c r="B1496" i="3" l="1"/>
  <c r="B1497" i="3" l="1"/>
  <c r="B1498" i="3" l="1"/>
  <c r="B1499" i="3" l="1"/>
  <c r="B1500" i="3" l="1"/>
  <c r="B1501" i="3" l="1"/>
  <c r="C1501" i="3" l="1"/>
  <c r="B1502" i="3"/>
  <c r="C1502" i="3" l="1"/>
  <c r="B1503" i="3"/>
  <c r="C1503" i="3" l="1"/>
  <c r="B1504" i="3"/>
  <c r="B1505" i="3" l="1"/>
  <c r="C1505" i="3" l="1"/>
  <c r="B1506" i="3"/>
  <c r="B1507" i="3" l="1"/>
  <c r="B1508" i="3" l="1"/>
  <c r="C1508" i="3" l="1"/>
  <c r="B1509" i="3"/>
  <c r="C1509" i="3" l="1"/>
  <c r="B1510" i="3"/>
  <c r="C1510" i="3" l="1"/>
  <c r="B1511" i="3"/>
  <c r="C1511" i="3" l="1"/>
  <c r="B1512" i="3"/>
  <c r="B1513" i="3" l="1"/>
  <c r="B1514" i="3" l="1"/>
  <c r="C1514" i="3" l="1"/>
  <c r="B1515" i="3"/>
  <c r="C1515" i="3" l="1"/>
  <c r="B1516" i="3"/>
  <c r="B1517" i="3" l="1"/>
  <c r="B1518" i="3" l="1"/>
  <c r="B1519" i="3" l="1"/>
  <c r="B1520" i="3" l="1"/>
  <c r="B1521" i="3" l="1"/>
  <c r="C1521" i="3" l="1"/>
  <c r="B1522" i="3"/>
  <c r="B1523" i="3" l="1"/>
  <c r="B1524" i="3" l="1"/>
  <c r="B1525" i="3" l="1"/>
  <c r="B1526" i="3" l="1"/>
  <c r="B1527" i="3" l="1"/>
  <c r="C1527" i="3" l="1"/>
  <c r="B1528" i="3"/>
  <c r="B1529" i="3" l="1"/>
  <c r="B1530" i="3" l="1"/>
  <c r="B1531" i="3" l="1"/>
  <c r="B1532" i="3" l="1"/>
  <c r="C1532" i="3" l="1"/>
  <c r="B1533" i="3"/>
  <c r="C1533" i="3" l="1"/>
  <c r="B1534" i="3"/>
  <c r="C1534" i="3" l="1"/>
  <c r="B1535" i="3"/>
  <c r="B1536" i="3" l="1"/>
  <c r="C1536" i="3" l="1"/>
  <c r="B1537" i="3"/>
  <c r="B1538" i="3" l="1"/>
  <c r="B1539" i="3" l="1"/>
  <c r="C1539" i="3" l="1"/>
  <c r="B1540" i="3"/>
  <c r="C1540" i="3" l="1"/>
  <c r="B1541" i="3"/>
  <c r="C1541" i="3" l="1"/>
  <c r="B1542" i="3"/>
  <c r="C1542" i="3" l="1"/>
  <c r="B1543" i="3"/>
  <c r="B1544" i="3" l="1"/>
  <c r="B1545" i="3" l="1"/>
  <c r="C1545" i="3" l="1"/>
  <c r="B1546" i="3"/>
  <c r="B1547" i="3" l="1"/>
  <c r="B1548" i="3" l="1"/>
  <c r="B1549" i="3" l="1"/>
  <c r="B1550" i="3" l="1"/>
  <c r="B1551" i="3" l="1"/>
  <c r="B1552" i="3" l="1"/>
  <c r="C1552" i="3" l="1"/>
  <c r="B1553" i="3"/>
  <c r="B1554" i="3" l="1"/>
  <c r="B1555" i="3" l="1"/>
  <c r="B1556" i="3" l="1"/>
  <c r="B1557" i="3" l="1"/>
  <c r="B1558" i="3" l="1"/>
  <c r="B1559" i="3" l="1"/>
  <c r="B1560" i="3" l="1"/>
  <c r="B1561" i="3" l="1"/>
  <c r="B1562" i="3" l="1"/>
  <c r="C1562" i="3" l="1"/>
  <c r="B1563" i="3"/>
  <c r="C1563" i="3" l="1"/>
  <c r="B1564" i="3"/>
  <c r="C1564" i="3" l="1"/>
  <c r="B1565" i="3"/>
  <c r="B1566" i="3" l="1"/>
  <c r="B1567" i="3" l="1"/>
  <c r="B1568" i="3" l="1"/>
  <c r="C1568" i="3" l="1"/>
  <c r="B1569" i="3"/>
  <c r="B1570" i="3" l="1"/>
  <c r="C1570" i="3" l="1"/>
  <c r="B1571" i="3"/>
  <c r="C1571" i="3" l="1"/>
  <c r="B1572" i="3"/>
  <c r="C1572" i="3" l="1"/>
  <c r="B1573" i="3"/>
  <c r="B1574" i="3" l="1"/>
  <c r="B1575" i="3" l="1"/>
  <c r="C1575" i="3" l="1"/>
  <c r="B1576" i="3"/>
  <c r="C1576" i="3" l="1"/>
  <c r="B1577" i="3"/>
  <c r="B1578" i="3" l="1"/>
  <c r="B1579" i="3" l="1"/>
  <c r="B1580" i="3" l="1"/>
  <c r="B1581" i="3" l="1"/>
  <c r="B1582" i="3" l="1"/>
  <c r="C1582" i="3" l="1"/>
  <c r="B1583" i="3"/>
  <c r="C1583" i="3" l="1"/>
  <c r="B1584" i="3"/>
  <c r="B1585" i="3" l="1"/>
  <c r="B1586" i="3" l="1"/>
  <c r="B1587" i="3" l="1"/>
  <c r="B1588" i="3" l="1"/>
  <c r="C1588" i="3" l="1"/>
  <c r="B1589" i="3"/>
  <c r="B1590" i="3" l="1"/>
  <c r="B1591" i="3" l="1"/>
  <c r="B1592" i="3" l="1"/>
  <c r="B1593" i="3" l="1"/>
  <c r="C1593" i="3" l="1"/>
  <c r="B1594" i="3"/>
  <c r="B1595" i="3" l="1"/>
  <c r="C1595" i="3" l="1"/>
  <c r="B1596" i="3"/>
  <c r="B1597" i="3" l="1"/>
  <c r="C1597" i="3" l="1"/>
  <c r="B1598" i="3"/>
  <c r="B1599" i="3" l="1"/>
  <c r="B1600" i="3" l="1"/>
  <c r="C1600" i="3" l="1"/>
  <c r="B1601" i="3"/>
  <c r="C1601" i="3" l="1"/>
  <c r="B1602" i="3"/>
  <c r="C1602" i="3" l="1"/>
  <c r="B1603" i="3"/>
  <c r="C1603" i="3" l="1"/>
  <c r="B1604" i="3"/>
  <c r="B1605" i="3" l="1"/>
  <c r="B1606" i="3" l="1"/>
  <c r="C1606" i="3" l="1"/>
  <c r="B1607" i="3"/>
  <c r="B1608" i="3" l="1"/>
  <c r="B1609" i="3" l="1"/>
  <c r="B1610" i="3" l="1"/>
  <c r="B1611" i="3" l="1"/>
  <c r="B1612" i="3" l="1"/>
  <c r="B1613" i="3" l="1"/>
  <c r="B1614" i="3" l="1"/>
  <c r="B1615" i="3" l="1"/>
  <c r="B1616" i="3" l="1"/>
  <c r="B1617" i="3" l="1"/>
  <c r="B1618" i="3" l="1"/>
  <c r="B1619" i="3" l="1"/>
  <c r="C1619" i="3" l="1"/>
  <c r="B1620" i="3"/>
  <c r="B1621" i="3" l="1"/>
  <c r="B1622" i="3" l="1"/>
  <c r="B1623" i="3" l="1"/>
  <c r="C1623" i="3" l="1"/>
  <c r="B1624" i="3"/>
  <c r="C1624" i="3" l="1"/>
  <c r="B1625" i="3"/>
  <c r="B1626" i="3" l="1"/>
  <c r="B1627" i="3" l="1"/>
  <c r="B1628" i="3" l="1"/>
  <c r="B1629" i="3" l="1"/>
  <c r="C1629" i="3" l="1"/>
  <c r="B1630" i="3"/>
  <c r="B1631" i="3" l="1"/>
  <c r="C1631" i="3" l="1"/>
  <c r="B1632" i="3"/>
  <c r="C1632" i="3" l="1"/>
  <c r="B1633" i="3"/>
  <c r="C1633" i="3" l="1"/>
  <c r="B1634" i="3"/>
  <c r="C1634" i="3" l="1"/>
  <c r="B1635" i="3"/>
  <c r="B1636" i="3" l="1"/>
  <c r="B1637" i="3" l="1"/>
  <c r="C1637" i="3" l="1"/>
  <c r="B1638" i="3"/>
  <c r="B1639" i="3" l="1"/>
  <c r="B1640" i="3" l="1"/>
  <c r="B1641" i="3" l="1"/>
  <c r="B1642" i="3" l="1"/>
  <c r="B1643" i="3" l="1"/>
  <c r="C1643" i="3" l="1"/>
  <c r="B1644" i="3"/>
  <c r="B1645" i="3" l="1"/>
  <c r="B1646" i="3" l="1"/>
  <c r="B1647" i="3" l="1"/>
  <c r="C1647" i="3" l="1"/>
  <c r="B1648" i="3"/>
  <c r="B1649" i="3" l="1"/>
  <c r="B1650" i="3" l="1"/>
  <c r="C1650" i="3" l="1"/>
  <c r="B1651" i="3"/>
  <c r="C1651" i="3" l="1"/>
  <c r="B1652" i="3"/>
  <c r="B1653" i="3" l="1"/>
  <c r="B1654" i="3" l="1"/>
  <c r="C1654" i="3" l="1"/>
  <c r="B1655" i="3"/>
  <c r="B1656" i="3" l="1"/>
  <c r="C1656" i="3" l="1"/>
  <c r="B1657" i="3"/>
  <c r="B1658" i="3" l="1"/>
  <c r="C1658" i="3" l="1"/>
  <c r="B1659" i="3"/>
  <c r="B1660" i="3" l="1"/>
  <c r="B1661" i="3" l="1"/>
  <c r="C1661" i="3" l="1"/>
  <c r="B1662" i="3"/>
  <c r="C1662" i="3" l="1"/>
  <c r="B1663" i="3"/>
  <c r="C1663" i="3" l="1"/>
  <c r="B1664" i="3"/>
  <c r="C1664" i="3" l="1"/>
  <c r="B1665" i="3"/>
  <c r="B1666" i="3" l="1"/>
  <c r="B1667" i="3" l="1"/>
  <c r="C1667" i="3" l="1"/>
  <c r="B1668" i="3"/>
  <c r="C1668" i="3" l="1"/>
  <c r="B1669" i="3"/>
  <c r="B1670" i="3" l="1"/>
  <c r="B1671" i="3" l="1"/>
  <c r="B1672" i="3" l="1"/>
  <c r="B1673" i="3" l="1"/>
  <c r="B1674" i="3" l="1"/>
  <c r="B1675" i="3" l="1"/>
  <c r="B1676" i="3" l="1"/>
  <c r="B1677" i="3" l="1"/>
  <c r="B1678" i="3" l="1"/>
  <c r="B1679" i="3" l="1"/>
  <c r="B1680" i="3" l="1"/>
  <c r="B1681" i="3" l="1"/>
  <c r="B1682" i="3" l="1"/>
  <c r="B1683" i="3" l="1"/>
  <c r="B1684" i="3" l="1"/>
  <c r="B1685" i="3" l="1"/>
  <c r="C1685" i="3" l="1"/>
  <c r="B1686" i="3"/>
  <c r="B1687" i="3" l="1"/>
  <c r="C1687" i="3" l="1"/>
  <c r="B1688" i="3"/>
  <c r="B1689" i="3" l="1"/>
  <c r="C1689" i="3" l="1"/>
  <c r="B1690" i="3"/>
  <c r="B1691" i="3" l="1"/>
  <c r="B1692" i="3" l="1"/>
  <c r="C1692" i="3" l="1"/>
  <c r="B1693" i="3"/>
  <c r="C1693" i="3" l="1"/>
  <c r="B1694" i="3"/>
  <c r="C1694" i="3" l="1"/>
  <c r="B1695" i="3"/>
  <c r="C1695" i="3" l="1"/>
  <c r="B1696" i="3"/>
  <c r="B1697" i="3" l="1"/>
  <c r="B1698" i="3" l="1"/>
  <c r="C1698" i="3" l="1"/>
  <c r="B1699" i="3"/>
  <c r="C1699" i="3" l="1"/>
  <c r="B1700" i="3"/>
  <c r="B1701" i="3" l="1"/>
  <c r="B1702" i="3" l="1"/>
  <c r="B1703" i="3" l="1"/>
  <c r="B1704" i="3" l="1"/>
  <c r="B1705" i="3" l="1"/>
  <c r="B1706" i="3" l="1"/>
  <c r="B1707" i="3" l="1"/>
  <c r="B1708" i="3" l="1"/>
  <c r="B1709" i="3" l="1"/>
  <c r="B1710" i="3" l="1"/>
  <c r="B1711" i="3" l="1"/>
  <c r="C1711" i="3" l="1"/>
  <c r="B1712" i="3"/>
  <c r="B1713" i="3" l="1"/>
  <c r="B1714" i="3" l="1"/>
  <c r="B1715" i="3" l="1"/>
  <c r="C1715" i="3" l="1"/>
  <c r="B1716" i="3"/>
  <c r="B1717" i="3" l="1"/>
  <c r="C1717" i="3" l="1"/>
  <c r="B1718" i="3"/>
  <c r="B1719" i="3" l="1"/>
  <c r="B1720" i="3" l="1"/>
  <c r="C1720" i="3" l="1"/>
  <c r="B1721" i="3"/>
  <c r="C1721" i="3" l="1"/>
  <c r="B1722" i="3"/>
  <c r="B1723" i="3" l="1"/>
  <c r="C1723" i="3" l="1"/>
  <c r="B1724" i="3"/>
  <c r="C1724" i="3" l="1"/>
  <c r="B1725" i="3"/>
  <c r="C1725" i="3" l="1"/>
  <c r="B1726" i="3"/>
  <c r="B1727" i="3" l="1"/>
  <c r="B1728" i="3" l="1"/>
  <c r="B1729" i="3" l="1"/>
  <c r="C1729" i="3" l="1"/>
  <c r="B1730" i="3"/>
  <c r="C1730" i="3" l="1"/>
  <c r="B1731" i="3"/>
  <c r="B1732" i="3" l="1"/>
  <c r="B1733" i="3" l="1"/>
  <c r="B1734" i="3" l="1"/>
  <c r="B1735" i="3" l="1"/>
  <c r="B1736" i="3" l="1"/>
  <c r="B1737" i="3" l="1"/>
  <c r="B1738" i="3" l="1"/>
  <c r="B1739" i="3" l="1"/>
  <c r="B1740" i="3" l="1"/>
  <c r="B1741" i="3" l="1"/>
  <c r="B1742" i="3" l="1"/>
  <c r="B1743" i="3" l="1"/>
  <c r="B1744" i="3" l="1"/>
  <c r="B1745" i="3" l="1"/>
  <c r="B1746" i="3" l="1"/>
  <c r="C1746" i="3" l="1"/>
  <c r="B1747" i="3"/>
  <c r="B1748" i="3" l="1"/>
  <c r="C1748" i="3" l="1"/>
  <c r="B1749" i="3"/>
  <c r="B1750" i="3" l="1"/>
  <c r="B1751" i="3" l="1"/>
  <c r="C1751" i="3" l="1"/>
  <c r="B1752" i="3"/>
  <c r="C1752" i="3" l="1"/>
  <c r="B1753" i="3"/>
  <c r="C1753" i="3" l="1"/>
  <c r="B1754" i="3"/>
  <c r="C1754" i="3" l="1"/>
  <c r="B1755" i="3"/>
  <c r="C1755" i="3" l="1"/>
  <c r="B1756" i="3"/>
  <c r="C1756" i="3" l="1"/>
  <c r="B1757" i="3"/>
  <c r="B1758" i="3" l="1"/>
  <c r="B1759" i="3" l="1"/>
  <c r="C1759" i="3" l="1"/>
  <c r="B1760" i="3"/>
  <c r="C1760" i="3" l="1"/>
  <c r="B1761" i="3"/>
  <c r="B1762" i="3" l="1"/>
  <c r="B1763" i="3" l="1"/>
  <c r="B1764" i="3" l="1"/>
  <c r="C1764" i="3" l="1"/>
  <c r="B1765" i="3"/>
  <c r="B1766" i="3" l="1"/>
  <c r="B1767" i="3" l="1"/>
  <c r="B1768" i="3" l="1"/>
  <c r="B1769" i="3" l="1"/>
  <c r="B1770" i="3" l="1"/>
  <c r="B1771" i="3" l="1"/>
  <c r="B1772" i="3" l="1"/>
  <c r="B1773" i="3" l="1"/>
  <c r="B1774" i="3" l="1"/>
  <c r="B1775" i="3" l="1"/>
  <c r="B1776" i="3" l="1"/>
  <c r="C1776" i="3" l="1"/>
  <c r="B1777" i="3"/>
  <c r="C1777" i="3" l="1"/>
  <c r="B1778" i="3"/>
  <c r="B1779" i="3" l="1"/>
  <c r="B1780" i="3" l="1"/>
  <c r="C1780" i="3" l="1"/>
  <c r="B1781" i="3"/>
  <c r="B1782" i="3" l="1"/>
  <c r="C1782" i="3" l="1"/>
  <c r="B1783" i="3"/>
  <c r="C1783" i="3" l="1"/>
  <c r="B1784" i="3"/>
  <c r="C1784" i="3" l="1"/>
  <c r="B1785" i="3"/>
  <c r="C1785" i="3" l="1"/>
  <c r="B1786" i="3"/>
  <c r="C1786" i="3" l="1"/>
  <c r="B1787" i="3"/>
  <c r="B1788" i="3" l="1"/>
  <c r="B1789" i="3" l="1"/>
  <c r="B1790" i="3" l="1"/>
  <c r="C1790" i="3" l="1"/>
  <c r="B1791" i="3"/>
  <c r="B1792" i="3" l="1"/>
  <c r="B1793" i="3" l="1"/>
  <c r="B1794" i="3" l="1"/>
  <c r="C1794" i="3" l="1"/>
  <c r="B1795" i="3"/>
  <c r="B1796" i="3" l="1"/>
  <c r="C1796" i="3" l="1"/>
  <c r="B1797" i="3"/>
  <c r="B1798" i="3" l="1"/>
  <c r="B1799" i="3" l="1"/>
  <c r="B1800" i="3" l="1"/>
  <c r="C1800" i="3" l="1"/>
  <c r="B1801" i="3"/>
  <c r="B1802" i="3" l="1"/>
  <c r="B1803" i="3" l="1"/>
  <c r="B1804" i="3" l="1"/>
  <c r="B1805" i="3" l="1"/>
  <c r="B1806" i="3" l="1"/>
  <c r="B1807" i="3" l="1"/>
  <c r="C1807" i="3" l="1"/>
  <c r="B1808" i="3"/>
  <c r="B1809" i="3" l="1"/>
  <c r="C1809" i="3" l="1"/>
  <c r="B1810" i="3"/>
  <c r="B1811" i="3" l="1"/>
  <c r="B1812" i="3" l="1"/>
  <c r="C1812" i="3" l="1"/>
  <c r="B1813" i="3"/>
  <c r="C1813" i="3" l="1"/>
  <c r="B1814" i="3"/>
  <c r="C1814" i="3" l="1"/>
  <c r="B1815" i="3"/>
  <c r="C1815" i="3" l="1"/>
  <c r="B1816" i="3"/>
  <c r="B1817" i="3" l="1"/>
  <c r="B1818" i="3" l="1"/>
  <c r="B1819" i="3" l="1"/>
  <c r="B1820" i="3" l="1"/>
  <c r="C1820" i="3" l="1"/>
  <c r="B1821" i="3"/>
  <c r="B1822" i="3" l="1"/>
  <c r="B1823" i="3" l="1"/>
  <c r="B1824" i="3" l="1"/>
  <c r="C1824" i="3" l="1"/>
  <c r="B1825" i="3"/>
  <c r="C1825" i="3" l="1"/>
  <c r="B1826" i="3"/>
  <c r="B1827" i="3" l="1"/>
  <c r="B1828" i="3" l="1"/>
  <c r="B1829" i="3" l="1"/>
  <c r="B1830" i="3" l="1"/>
  <c r="B1831" i="3" l="1"/>
  <c r="C1831" i="3" l="1"/>
  <c r="B1832" i="3"/>
  <c r="B1833" i="3" l="1"/>
  <c r="B1834" i="3" l="1"/>
  <c r="B1835" i="3" l="1"/>
  <c r="B1836" i="3" l="1"/>
  <c r="C1836" i="3" l="1"/>
  <c r="B1837" i="3"/>
  <c r="B1838" i="3" l="1"/>
  <c r="C1838" i="3" l="1"/>
  <c r="B1839" i="3"/>
  <c r="B1840" i="3" l="1"/>
  <c r="B1841" i="3" l="1"/>
  <c r="B1842" i="3" l="1"/>
  <c r="B1843" i="3" l="1"/>
  <c r="C1843" i="3" l="1"/>
  <c r="B1844" i="3"/>
  <c r="C1844" i="3" l="1"/>
  <c r="B1845" i="3"/>
  <c r="C1845" i="3" l="1"/>
  <c r="B1846" i="3"/>
  <c r="C1846" i="3" l="1"/>
  <c r="B1847" i="3"/>
  <c r="B1848" i="3" l="1"/>
  <c r="B1849" i="3" l="1"/>
  <c r="C1849" i="3" l="1"/>
  <c r="B1850" i="3"/>
  <c r="B1851" i="3" l="1"/>
  <c r="C1851" i="3" l="1"/>
  <c r="B1852" i="3"/>
  <c r="B1853" i="3" l="1"/>
  <c r="B1854" i="3" l="1"/>
  <c r="B1855" i="3" l="1"/>
  <c r="C1855" i="3" l="1"/>
  <c r="B1856" i="3"/>
  <c r="B1857" i="3" l="1"/>
  <c r="B1858" i="3" l="1"/>
  <c r="B1859" i="3" l="1"/>
  <c r="B1860" i="3" l="1"/>
  <c r="B1861" i="3" l="1"/>
  <c r="B1862" i="3" l="1"/>
  <c r="B1863" i="3" l="1"/>
  <c r="B1864" i="3" l="1"/>
  <c r="B1865" i="3" l="1"/>
  <c r="B1866" i="3" l="1"/>
  <c r="C1866" i="3" l="1"/>
  <c r="B1867" i="3"/>
  <c r="C1867" i="3" l="1"/>
  <c r="B1868" i="3"/>
  <c r="C1868" i="3" l="1"/>
  <c r="B1869" i="3"/>
  <c r="B1870" i="3" l="1"/>
  <c r="B1871" i="3" l="1"/>
  <c r="B1872" i="3" l="1"/>
  <c r="B1873" i="3" l="1"/>
  <c r="C1873" i="3" l="1"/>
  <c r="B1874" i="3"/>
  <c r="C1874" i="3" l="1"/>
  <c r="B1875" i="3"/>
  <c r="C1875" i="3" l="1"/>
  <c r="B1876" i="3"/>
  <c r="C1876" i="3" l="1"/>
  <c r="B1877" i="3"/>
  <c r="B1878" i="3" l="1"/>
  <c r="B1879" i="3" l="1"/>
  <c r="B1880" i="3" l="1"/>
  <c r="C1880" i="3" l="1"/>
  <c r="B1881" i="3"/>
  <c r="B1882" i="3" l="1"/>
  <c r="B1883" i="3" l="1"/>
  <c r="B1884" i="3" l="1"/>
  <c r="B1885" i="3" l="1"/>
  <c r="B1886" i="3" l="1"/>
  <c r="C1886" i="3" l="1"/>
  <c r="B1887" i="3"/>
  <c r="B1888" i="3" l="1"/>
  <c r="B1889" i="3" l="1"/>
  <c r="B1890" i="3" l="1"/>
  <c r="B1891" i="3" l="1"/>
  <c r="B1892" i="3" l="1"/>
  <c r="C1892" i="3" l="1"/>
  <c r="B1893" i="3"/>
  <c r="B1894" i="3" l="1"/>
  <c r="B1895" i="3" l="1"/>
  <c r="B1896" i="3" l="1"/>
  <c r="B1897" i="3" l="1"/>
  <c r="C1897" i="3" l="1"/>
  <c r="B1898" i="3"/>
  <c r="C1898" i="3" l="1"/>
  <c r="B1899" i="3"/>
  <c r="C1899" i="3" l="1"/>
  <c r="B1900" i="3"/>
  <c r="B1901" i="3" l="1"/>
  <c r="B1902" i="3" l="1"/>
  <c r="B1903" i="3" l="1"/>
  <c r="B1904" i="3" l="1"/>
  <c r="C1904" i="3" l="1"/>
  <c r="B1905" i="3"/>
  <c r="C1905" i="3" l="1"/>
  <c r="B1906" i="3"/>
  <c r="C1906" i="3" l="1"/>
  <c r="B1907" i="3"/>
  <c r="C1907" i="3" l="1"/>
  <c r="B1908" i="3"/>
  <c r="B1909" i="3" l="1"/>
  <c r="B1910" i="3" l="1"/>
  <c r="B1911" i="3" l="1"/>
  <c r="B1912" i="3" l="1"/>
  <c r="B1913" i="3" l="1"/>
  <c r="B1914" i="3" l="1"/>
  <c r="B1915" i="3" l="1"/>
  <c r="B1916" i="3" l="1"/>
  <c r="B1917" i="3" l="1"/>
  <c r="C1917" i="3" l="1"/>
  <c r="B1918" i="3"/>
  <c r="B1919" i="3" l="1"/>
  <c r="B1920" i="3" l="1"/>
  <c r="B1921" i="3" l="1"/>
  <c r="B1922" i="3" l="1"/>
  <c r="B1923" i="3" l="1"/>
  <c r="B1924" i="3" l="1"/>
  <c r="B1925" i="3" l="1"/>
  <c r="B1926" i="3" l="1"/>
  <c r="B1927" i="3" l="1"/>
  <c r="C1927" i="3" l="1"/>
  <c r="B1928" i="3"/>
  <c r="C1928" i="3" l="1"/>
  <c r="B1929" i="3"/>
  <c r="C1929" i="3" l="1"/>
  <c r="B1930" i="3"/>
  <c r="C1930" i="3" l="1"/>
  <c r="B1931" i="3"/>
  <c r="B1932" i="3" l="1"/>
  <c r="B1933" i="3" l="1"/>
  <c r="C1933" i="3" l="1"/>
  <c r="B1934" i="3"/>
  <c r="B1935" i="3" l="1"/>
  <c r="C1935" i="3" l="1"/>
  <c r="B1936" i="3"/>
  <c r="C1936" i="3" l="1"/>
  <c r="B1937" i="3"/>
  <c r="C1937" i="3" l="1"/>
  <c r="B1938" i="3"/>
  <c r="B1939" i="3" l="1"/>
  <c r="B1940" i="3" l="1"/>
  <c r="B1941" i="3" l="1"/>
  <c r="C1941" i="3" l="1"/>
  <c r="B1942" i="3"/>
  <c r="B1943" i="3" l="1"/>
  <c r="B1944" i="3" l="1"/>
  <c r="B1945" i="3" l="1"/>
  <c r="B1946" i="3" l="1"/>
  <c r="B1947" i="3" l="1"/>
  <c r="C1947" i="3" l="1"/>
  <c r="B1948" i="3"/>
  <c r="C1948" i="3" l="1"/>
  <c r="B1949" i="3"/>
  <c r="B1950" i="3" l="1"/>
  <c r="B1951" i="3" l="1"/>
  <c r="B1952" i="3" l="1"/>
  <c r="B1953" i="3" l="1"/>
  <c r="C1953" i="3" l="1"/>
  <c r="B1954" i="3"/>
  <c r="B1955" i="3" l="1"/>
  <c r="B1956" i="3" l="1"/>
  <c r="B1957" i="3" l="1"/>
  <c r="B1958" i="3" l="1"/>
  <c r="C1958" i="3" l="1"/>
  <c r="B1959" i="3"/>
  <c r="B1960" i="3" l="1"/>
  <c r="C1960" i="3" l="1"/>
  <c r="B1961" i="3"/>
  <c r="B1962" i="3" l="1"/>
  <c r="B1963" i="3" l="1"/>
  <c r="B1964" i="3" l="1"/>
  <c r="B1965" i="3" l="1"/>
  <c r="C1965" i="3" l="1"/>
  <c r="B1966" i="3"/>
  <c r="C1966" i="3" l="1"/>
  <c r="B1967" i="3"/>
  <c r="C1967" i="3" l="1"/>
  <c r="B1968" i="3"/>
  <c r="C1968" i="3" l="1"/>
  <c r="B1969" i="3"/>
  <c r="B1970" i="3" l="1"/>
  <c r="B1971" i="3" l="1"/>
  <c r="B1972" i="3" l="1"/>
  <c r="B1973" i="3" l="1"/>
  <c r="B1974" i="3" l="1"/>
  <c r="B1975" i="3" l="1"/>
  <c r="B1976" i="3" l="1"/>
  <c r="B1977" i="3" l="1"/>
  <c r="B1978" i="3" l="1"/>
  <c r="B1979" i="3" l="1"/>
  <c r="B1980" i="3" l="1"/>
  <c r="B1981" i="3" l="1"/>
  <c r="B1982" i="3" l="1"/>
  <c r="B1983" i="3" l="1"/>
  <c r="B1984" i="3" l="1"/>
  <c r="C1984" i="3" l="1"/>
  <c r="B1985" i="3"/>
  <c r="B1986" i="3" l="1"/>
  <c r="B1987" i="3" l="1"/>
  <c r="B1988" i="3" l="1"/>
  <c r="B1989" i="3" l="1"/>
  <c r="C1989" i="3" l="1"/>
  <c r="B1990" i="3"/>
  <c r="B1991" i="3" l="1"/>
  <c r="C1991" i="3" l="1"/>
  <c r="B1992" i="3"/>
  <c r="B1993" i="3" l="1"/>
  <c r="B1994" i="3" l="1"/>
  <c r="C1994" i="3" l="1"/>
  <c r="B1995" i="3"/>
  <c r="B1996" i="3" l="1"/>
  <c r="C1996" i="3" l="1"/>
  <c r="B1997" i="3"/>
  <c r="C1997" i="3" l="1"/>
  <c r="B1998" i="3"/>
  <c r="C1998" i="3" l="1"/>
  <c r="B1999" i="3"/>
  <c r="C1999" i="3" l="1"/>
  <c r="B2000" i="3"/>
  <c r="B2001" i="3" l="1"/>
  <c r="B2002" i="3" l="1"/>
  <c r="C2002" i="3" l="1"/>
  <c r="B2003" i="3"/>
  <c r="B2004" i="3" l="1"/>
  <c r="B2005" i="3" l="1"/>
  <c r="B2006" i="3" l="1"/>
  <c r="B2007" i="3" l="1"/>
  <c r="B2008" i="3" l="1"/>
  <c r="C2008" i="3" l="1"/>
  <c r="B2009" i="3"/>
  <c r="B2010" i="3" l="1"/>
  <c r="B2011" i="3" l="1"/>
  <c r="B2012" i="3" l="1"/>
  <c r="B2013" i="3" l="1"/>
  <c r="B2014" i="3" l="1"/>
  <c r="B2015" i="3" l="1"/>
  <c r="C2015" i="3" l="1"/>
  <c r="B2016" i="3"/>
  <c r="C2016" i="3" l="1"/>
  <c r="B2017" i="3"/>
  <c r="B2018" i="3" l="1"/>
  <c r="B2019" i="3" l="1"/>
  <c r="C2019" i="3" l="1"/>
  <c r="B2020" i="3"/>
  <c r="B2021" i="3" l="1"/>
  <c r="C2021" i="3" l="1"/>
  <c r="B2022" i="3"/>
  <c r="B2023" i="3" l="1"/>
  <c r="B2024" i="3" l="1"/>
  <c r="B2025" i="3" l="1"/>
  <c r="B2026" i="3" l="1"/>
  <c r="C2026" i="3" l="1"/>
  <c r="B2027" i="3"/>
  <c r="C2027" i="3" l="1"/>
  <c r="B2028" i="3"/>
  <c r="C2028" i="3" l="1"/>
  <c r="B2029" i="3"/>
  <c r="C2029" i="3" l="1"/>
  <c r="B2030" i="3"/>
  <c r="B2031" i="3" l="1"/>
  <c r="B2032" i="3" l="1"/>
  <c r="B2033" i="3" l="1"/>
  <c r="C2033" i="3" l="1"/>
  <c r="B2034" i="3"/>
  <c r="B2035" i="3" l="1"/>
  <c r="B2036" i="3" l="1"/>
  <c r="B2037" i="3" l="1"/>
  <c r="B2038" i="3" l="1"/>
  <c r="B2039" i="3" l="1"/>
  <c r="B2040" i="3" l="1"/>
  <c r="B2041" i="3" l="1"/>
  <c r="B2042" i="3" l="1"/>
  <c r="B2043" i="3" l="1"/>
  <c r="B2044" i="3" l="1"/>
  <c r="B2045" i="3" l="1"/>
  <c r="B2046" i="3" l="1"/>
  <c r="C2046" i="3" l="1"/>
  <c r="B2047" i="3"/>
  <c r="B2048" i="3" l="1"/>
  <c r="C2048" i="3" l="1"/>
  <c r="B2049" i="3"/>
  <c r="B2050" i="3" l="1"/>
  <c r="C2050" i="3" l="1"/>
  <c r="B2051" i="3"/>
  <c r="B2052" i="3" l="1"/>
  <c r="C2052" i="3" l="1"/>
  <c r="B2053" i="3"/>
  <c r="B2054" i="3" l="1"/>
  <c r="B2055" i="3" l="1"/>
  <c r="B2056" i="3" l="1"/>
  <c r="B2057" i="3" l="1"/>
  <c r="C2057" i="3" l="1"/>
  <c r="B2058" i="3"/>
  <c r="C2058" i="3" l="1"/>
  <c r="B2059" i="3"/>
  <c r="C2059" i="3" l="1"/>
  <c r="B2060" i="3"/>
  <c r="C2060" i="3" l="1"/>
  <c r="B2061" i="3"/>
  <c r="B2062" i="3" l="1"/>
  <c r="B2063" i="3" l="1"/>
  <c r="B2064" i="3" l="1"/>
  <c r="C2064" i="3" l="1"/>
  <c r="B2065" i="3"/>
  <c r="B2066" i="3" l="1"/>
  <c r="B2067" i="3" l="1"/>
  <c r="B2068" i="3" l="1"/>
  <c r="B2069" i="3" l="1"/>
  <c r="B2070" i="3" l="1"/>
  <c r="B2071" i="3" l="1"/>
  <c r="B2072" i="3" l="1"/>
  <c r="B2073" i="3" l="1"/>
  <c r="B2074" i="3" l="1"/>
  <c r="B2075" i="3" l="1"/>
  <c r="B2076" i="3" l="1"/>
  <c r="C2076" i="3" l="1"/>
  <c r="B2077" i="3"/>
  <c r="C2077" i="3" l="1"/>
  <c r="B2078" i="3"/>
  <c r="B2079" i="3" l="1"/>
  <c r="B2080" i="3" l="1"/>
  <c r="C2080" i="3" l="1"/>
  <c r="B2081" i="3"/>
  <c r="B2082" i="3" l="1"/>
  <c r="C2082" i="3" l="1"/>
  <c r="B2083" i="3"/>
  <c r="B2084" i="3" l="1"/>
  <c r="B2085" i="3" l="1"/>
  <c r="C2085" i="3" l="1"/>
  <c r="B2086" i="3"/>
  <c r="C2086" i="3" l="1"/>
  <c r="B2087" i="3"/>
  <c r="B2088" i="3" l="1"/>
  <c r="C2088" i="3" l="1"/>
  <c r="B2089" i="3"/>
  <c r="C2089" i="3" l="1"/>
  <c r="B2090" i="3"/>
  <c r="C2090" i="3" l="1"/>
  <c r="B2091" i="3"/>
  <c r="B2092" i="3" l="1"/>
  <c r="B2093" i="3" l="1"/>
  <c r="C2093" i="3" l="1"/>
  <c r="B2094" i="3"/>
  <c r="B2095" i="3" l="1"/>
  <c r="C2095" i="3" l="1"/>
  <c r="B2096" i="3"/>
  <c r="B2097" i="3" l="1"/>
  <c r="B2098" i="3" l="1"/>
  <c r="B2099" i="3" l="1"/>
  <c r="B2100" i="3" l="1"/>
  <c r="B2101" i="3" l="1"/>
  <c r="B2102" i="3" l="1"/>
  <c r="B2103" i="3" l="1"/>
  <c r="B2104" i="3" l="1"/>
  <c r="B2105" i="3" l="1"/>
  <c r="B2106" i="3" l="1"/>
  <c r="B2107" i="3" l="1"/>
  <c r="C2107" i="3" l="1"/>
  <c r="B2108" i="3"/>
  <c r="B2109" i="3" l="1"/>
  <c r="B2110" i="3" l="1"/>
  <c r="B2111" i="3" l="1"/>
  <c r="C2111" i="3" l="1"/>
  <c r="B2112" i="3"/>
  <c r="B2113" i="3" l="1"/>
  <c r="C2113" i="3" l="1"/>
  <c r="B2114" i="3"/>
  <c r="B2115" i="3" l="1"/>
  <c r="B2116" i="3" l="1"/>
  <c r="C2116" i="3" l="1"/>
  <c r="B2117" i="3"/>
  <c r="C2117" i="3" l="1"/>
  <c r="B2118" i="3"/>
  <c r="C2118" i="3" l="1"/>
  <c r="B2119" i="3"/>
  <c r="C2119" i="3" l="1"/>
  <c r="B2120" i="3"/>
  <c r="C2120" i="3" l="1"/>
  <c r="B2121" i="3"/>
  <c r="C2121" i="3" l="1"/>
  <c r="B2122" i="3"/>
  <c r="B2123" i="3" l="1"/>
  <c r="B2124" i="3" l="1"/>
  <c r="B2125" i="3" l="1"/>
  <c r="C2125" i="3" l="1"/>
  <c r="B2126" i="3"/>
  <c r="B2127" i="3" l="1"/>
  <c r="B2128" i="3" l="1"/>
  <c r="B2129" i="3" l="1"/>
  <c r="C2129" i="3" l="1"/>
  <c r="B2130" i="3"/>
  <c r="B2131" i="3" l="1"/>
  <c r="B2132" i="3" l="1"/>
  <c r="B2133" i="3" l="1"/>
  <c r="B2134" i="3" l="1"/>
  <c r="B2135" i="3" l="1"/>
  <c r="B2136" i="3" l="1"/>
  <c r="B2137" i="3" l="1"/>
  <c r="B2138" i="3" l="1"/>
  <c r="C2138" i="3" l="1"/>
  <c r="B2139" i="3"/>
  <c r="B2140" i="3" l="1"/>
  <c r="B2141" i="3" l="1"/>
  <c r="B2142" i="3" l="1"/>
  <c r="C2142" i="3" l="1"/>
  <c r="B2143" i="3"/>
  <c r="B2144" i="3" l="1"/>
  <c r="B2145" i="3" l="1"/>
  <c r="B2146" i="3" l="1"/>
  <c r="B2147" i="3" l="1"/>
  <c r="C2147" i="3" l="1"/>
  <c r="B2148" i="3"/>
  <c r="C2148" i="3" l="1"/>
  <c r="B2149" i="3"/>
  <c r="C2149" i="3" l="1"/>
  <c r="B2150" i="3"/>
  <c r="C2150" i="3" l="1"/>
  <c r="B2151" i="3"/>
  <c r="C2151" i="3" l="1"/>
  <c r="B2152" i="3"/>
  <c r="B2153" i="3" l="1"/>
  <c r="B2154" i="3" l="1"/>
  <c r="B2155" i="3" l="1"/>
  <c r="B2156" i="3" l="1"/>
  <c r="C2156" i="3" l="1"/>
  <c r="B2157" i="3"/>
  <c r="B2158" i="3" l="1"/>
  <c r="B2159" i="3" l="1"/>
  <c r="C2159" i="3" l="1"/>
  <c r="B2160" i="3"/>
  <c r="B2161" i="3" l="1"/>
  <c r="C2161" i="3" l="1"/>
  <c r="B2162" i="3"/>
  <c r="B2163" i="3" l="1"/>
  <c r="B2164" i="3" l="1"/>
  <c r="B2165" i="3" l="1"/>
  <c r="B2166" i="3" l="1"/>
  <c r="B2167" i="3" l="1"/>
  <c r="B2168" i="3" l="1"/>
  <c r="B2169" i="3" l="1"/>
  <c r="B2170" i="3" l="1"/>
  <c r="B2171" i="3" l="1"/>
  <c r="B2172" i="3" l="1"/>
  <c r="C2172" i="3" l="1"/>
  <c r="B2173" i="3"/>
  <c r="B2174" i="3" l="1"/>
  <c r="C2174" i="3" l="1"/>
  <c r="B2175" i="3"/>
  <c r="B2176" i="3" l="1"/>
  <c r="B2177" i="3" l="1"/>
  <c r="C2177" i="3" l="1"/>
  <c r="B2178" i="3"/>
  <c r="C2178" i="3" l="1"/>
  <c r="B2179" i="3"/>
  <c r="C2179" i="3" l="1"/>
  <c r="B2180" i="3"/>
  <c r="C2180" i="3" l="1"/>
  <c r="B2181" i="3"/>
  <c r="B2182" i="3" l="1"/>
  <c r="B2183" i="3" l="1"/>
  <c r="B2184" i="3" l="1"/>
  <c r="C2184" i="3" l="1"/>
  <c r="B2185" i="3"/>
  <c r="B2186" i="3" l="1"/>
  <c r="B2187" i="3" l="1"/>
  <c r="B2188" i="3" l="1"/>
  <c r="B2189" i="3" l="1"/>
  <c r="C2189" i="3" l="1"/>
  <c r="B2190" i="3"/>
  <c r="C2190" i="3" l="1"/>
  <c r="B2191" i="3"/>
  <c r="B2192" i="3" l="1"/>
  <c r="B2193" i="3" l="1"/>
  <c r="B2194" i="3" l="1"/>
  <c r="B2195" i="3" l="1"/>
  <c r="B2196" i="3" l="1"/>
  <c r="B2197" i="3" l="1"/>
  <c r="B2198" i="3" l="1"/>
  <c r="B2199" i="3" l="1"/>
  <c r="B2200" i="3" l="1"/>
  <c r="B2201" i="3" l="1"/>
  <c r="C2201" i="3" l="1"/>
  <c r="B2202" i="3"/>
  <c r="B2203" i="3" l="1"/>
  <c r="C2203" i="3" l="1"/>
  <c r="B2204" i="3"/>
  <c r="B2205" i="3" l="1"/>
  <c r="B2206" i="3" l="1"/>
  <c r="C2206" i="3" l="1"/>
  <c r="B2207" i="3"/>
  <c r="B2208" i="3" l="1"/>
  <c r="C2208" i="3" l="1"/>
  <c r="B2209" i="3"/>
  <c r="C2209" i="3" l="1"/>
  <c r="B2210" i="3"/>
  <c r="C2210" i="3" l="1"/>
  <c r="B2211" i="3"/>
  <c r="C2211" i="3" l="1"/>
  <c r="B2212" i="3"/>
  <c r="B2213" i="3" l="1"/>
  <c r="B2214" i="3" l="1"/>
  <c r="C2214" i="3" l="1"/>
  <c r="B2215" i="3"/>
  <c r="C2215" i="3" l="1"/>
  <c r="B2216" i="3"/>
  <c r="B2217" i="3" l="1"/>
  <c r="B2218" i="3" l="1"/>
  <c r="B2219" i="3" l="1"/>
  <c r="B2220" i="3" l="1"/>
  <c r="C2220" i="3" l="1"/>
  <c r="B2221" i="3"/>
  <c r="B2222" i="3" l="1"/>
  <c r="B2223" i="3" l="1"/>
  <c r="B2224" i="3" l="1"/>
  <c r="B2225" i="3" l="1"/>
  <c r="B2226" i="3" l="1"/>
  <c r="B2227" i="3" l="1"/>
  <c r="B2228" i="3" l="1"/>
  <c r="B2229" i="3" l="1"/>
  <c r="B2230" i="3" l="1"/>
  <c r="B2231" i="3" l="1"/>
  <c r="B2232" i="3" l="1"/>
  <c r="C2232" i="3" l="1"/>
  <c r="B2233" i="3"/>
  <c r="C2233" i="3" l="1"/>
  <c r="B2234" i="3"/>
  <c r="B2235" i="3" l="1"/>
  <c r="B2236" i="3" l="1"/>
  <c r="B2237" i="3" l="1"/>
  <c r="B2238" i="3" l="1"/>
  <c r="C2238" i="3" l="1"/>
  <c r="B2239" i="3"/>
  <c r="C2239" i="3" l="1"/>
  <c r="B2240" i="3"/>
  <c r="C2240" i="3" l="1"/>
  <c r="B2241" i="3"/>
  <c r="C2241" i="3" l="1"/>
  <c r="B2242" i="3"/>
  <c r="B2243" i="3" l="1"/>
  <c r="B2244" i="3" l="1"/>
  <c r="B2245" i="3" l="1"/>
  <c r="C2245" i="3" l="1"/>
  <c r="B2246" i="3"/>
  <c r="C2246" i="3" l="1"/>
  <c r="B2247" i="3"/>
  <c r="B2248" i="3" l="1"/>
  <c r="B2249" i="3" l="1"/>
  <c r="B2250" i="3" l="1"/>
  <c r="C2250" i="3" l="1"/>
  <c r="B2251" i="3"/>
  <c r="B2252" i="3" l="1"/>
  <c r="B2253" i="3" l="1"/>
  <c r="B2254" i="3" l="1"/>
  <c r="B2255" i="3" l="1"/>
  <c r="B2256" i="3" l="1"/>
  <c r="B2257" i="3" l="1"/>
  <c r="B2258" i="3" l="1"/>
  <c r="B2259" i="3" l="1"/>
  <c r="B2260" i="3" l="1"/>
  <c r="B2261" i="3" l="1"/>
  <c r="B2262" i="3" l="1"/>
  <c r="C2262" i="3" l="1"/>
  <c r="B2263" i="3"/>
  <c r="C2263" i="3" l="1"/>
  <c r="B2264" i="3"/>
  <c r="C2264" i="3" l="1"/>
  <c r="B2265" i="3"/>
  <c r="B2266" i="3" l="1"/>
  <c r="B2267" i="3" l="1"/>
  <c r="B2268" i="3" l="1"/>
  <c r="B2269" i="3" l="1"/>
  <c r="C2269" i="3" l="1"/>
  <c r="B2270" i="3"/>
  <c r="C2270" i="3" l="1"/>
  <c r="B2271" i="3"/>
  <c r="C2271" i="3" l="1"/>
  <c r="B2272" i="3"/>
  <c r="C2272" i="3" l="1"/>
  <c r="B2273" i="3"/>
  <c r="B2274" i="3" l="1"/>
  <c r="B2275" i="3" l="1"/>
  <c r="B2276" i="3" l="1"/>
  <c r="C2276" i="3" l="1"/>
  <c r="B2277" i="3"/>
  <c r="B2278" i="3" l="1"/>
  <c r="B2279" i="3" l="1"/>
  <c r="B2280" i="3" l="1"/>
  <c r="B2281" i="3" l="1"/>
  <c r="C2281" i="3" l="1"/>
  <c r="B2282" i="3"/>
  <c r="B2283" i="3" l="1"/>
  <c r="B2284" i="3" l="1"/>
  <c r="B2285" i="3" l="1"/>
  <c r="B2286" i="3" l="1"/>
  <c r="B2287" i="3" l="1"/>
  <c r="B2288" i="3" l="1"/>
  <c r="B2289" i="3" l="1"/>
  <c r="B2290" i="3" l="1"/>
  <c r="B2291" i="3" l="1"/>
  <c r="B2292" i="3" l="1"/>
  <c r="B2293" i="3" l="1"/>
  <c r="C2293" i="3" l="1"/>
  <c r="B2294" i="3"/>
  <c r="C2294" i="3" l="1"/>
  <c r="B2295" i="3"/>
  <c r="C2295" i="3" l="1"/>
  <c r="B2296" i="3"/>
  <c r="B2297" i="3" l="1"/>
  <c r="B2298" i="3" l="1"/>
  <c r="C2298" i="3" l="1"/>
  <c r="B2299" i="3"/>
  <c r="B2300" i="3" l="1"/>
  <c r="C2300" i="3" l="1"/>
  <c r="B2301" i="3"/>
  <c r="C2301" i="3" l="1"/>
  <c r="B2302" i="3"/>
  <c r="C2302" i="3" l="1"/>
  <c r="B2303" i="3"/>
  <c r="B2304" i="3" l="1"/>
  <c r="B2305" i="3" l="1"/>
  <c r="B2306" i="3" l="1"/>
  <c r="C2306" i="3" l="1"/>
  <c r="B2307" i="3"/>
  <c r="C2307" i="3" l="1"/>
  <c r="B2308" i="3"/>
  <c r="B2309" i="3" l="1"/>
  <c r="B2310" i="3" l="1"/>
  <c r="B2311" i="3" l="1"/>
  <c r="B2312" i="3" l="1"/>
  <c r="B2313" i="3" l="1"/>
  <c r="C2313" i="3" l="1"/>
  <c r="B2314" i="3"/>
  <c r="B2315" i="3" l="1"/>
  <c r="B2316" i="3" l="1"/>
  <c r="B2317" i="3" l="1"/>
  <c r="B2318" i="3" l="1"/>
  <c r="B2319" i="3" l="1"/>
  <c r="B2320" i="3" l="1"/>
  <c r="B2321" i="3" l="1"/>
  <c r="B2322" i="3" l="1"/>
  <c r="B2323" i="3" l="1"/>
  <c r="C2323" i="3" l="1"/>
  <c r="B2324" i="3"/>
  <c r="C2324" i="3" l="1"/>
  <c r="B2325" i="3"/>
  <c r="B2326" i="3" l="1"/>
  <c r="B2327" i="3" l="1"/>
  <c r="B2328" i="3" l="1"/>
  <c r="B2329" i="3" l="1"/>
  <c r="B2330" i="3" l="1"/>
  <c r="C2330" i="3" l="1"/>
  <c r="B2331" i="3"/>
  <c r="C2331" i="3" l="1"/>
  <c r="B2332" i="3"/>
  <c r="C2332" i="3" l="1"/>
  <c r="B2333" i="3"/>
  <c r="C2333" i="3" l="1"/>
  <c r="B2334" i="3"/>
  <c r="B2335" i="3" l="1"/>
  <c r="B2336" i="3" l="1"/>
  <c r="B2337" i="3" l="1"/>
  <c r="C2337" i="3" l="1"/>
  <c r="B2338" i="3"/>
  <c r="B2339" i="3" l="1"/>
  <c r="B2340" i="3" l="1"/>
  <c r="B2341" i="3" l="1"/>
  <c r="B2342" i="3" l="1"/>
  <c r="C2342" i="3" l="1"/>
  <c r="B2343" i="3"/>
  <c r="B2344" i="3" l="1"/>
  <c r="B2345" i="3" l="1"/>
  <c r="B2346" i="3" l="1"/>
  <c r="B2347" i="3" l="1"/>
  <c r="B2348" i="3" l="1"/>
  <c r="B2349" i="3" l="1"/>
  <c r="B2350" i="3" l="1"/>
  <c r="B2351" i="3" l="1"/>
  <c r="B2352" i="3" l="1"/>
  <c r="B2353" i="3" l="1"/>
  <c r="B2354" i="3" l="1"/>
  <c r="C2354" i="3" l="1"/>
  <c r="B2355" i="3"/>
  <c r="C2355" i="3" l="1"/>
  <c r="B2356" i="3"/>
  <c r="B2357" i="3" l="1"/>
  <c r="B2358" i="3" l="1"/>
  <c r="B2359" i="3" l="1"/>
  <c r="C2359" i="3" l="1"/>
  <c r="B2360" i="3"/>
  <c r="B2361" i="3" l="1"/>
  <c r="C2361" i="3" l="1"/>
  <c r="B2362" i="3"/>
  <c r="C2362" i="3" l="1"/>
  <c r="B2363" i="3"/>
  <c r="C2363" i="3" l="1"/>
  <c r="B2364" i="3"/>
  <c r="C2364" i="3" l="1"/>
  <c r="B2365" i="3"/>
  <c r="B2366" i="3" l="1"/>
  <c r="B2367" i="3" l="1"/>
  <c r="C2367" i="3" l="1"/>
  <c r="B2368" i="3"/>
  <c r="C2368" i="3" l="1"/>
  <c r="B2369" i="3"/>
  <c r="B2370" i="3" l="1"/>
  <c r="B2371" i="3" l="1"/>
  <c r="B2372" i="3" l="1"/>
  <c r="B2373" i="3" l="1"/>
  <c r="B2374" i="3" l="1"/>
  <c r="B2375" i="3" l="1"/>
  <c r="B2376" i="3" l="1"/>
  <c r="B2377" i="3" l="1"/>
  <c r="B2378" i="3" l="1"/>
  <c r="B2379" i="3" l="1"/>
  <c r="B2380" i="3" l="1"/>
  <c r="B2381" i="3" l="1"/>
  <c r="C2381" i="3" l="1"/>
  <c r="B2382" i="3"/>
  <c r="B2383" i="3" l="1"/>
  <c r="B2384" i="3" l="1"/>
  <c r="B2385" i="3" l="1"/>
  <c r="C2385" i="3" l="1"/>
  <c r="B2386" i="3"/>
  <c r="B2387" i="3" l="1"/>
  <c r="B2388" i="3" l="1"/>
  <c r="B2389" i="3" l="1"/>
  <c r="B2390" i="3" l="1"/>
  <c r="B2391" i="3" l="1"/>
  <c r="C2391" i="3" l="1"/>
  <c r="B2392" i="3"/>
  <c r="C2392" i="3" l="1"/>
  <c r="B2393" i="3"/>
  <c r="C2393" i="3" l="1"/>
  <c r="B2394" i="3"/>
  <c r="C2394" i="3" l="1"/>
  <c r="B2395" i="3"/>
  <c r="B2396" i="3" l="1"/>
  <c r="B2397" i="3" l="1"/>
  <c r="B2398" i="3" l="1"/>
  <c r="C2398" i="3" l="1"/>
  <c r="B2399" i="3"/>
  <c r="B2400" i="3" l="1"/>
  <c r="B2401" i="3" l="1"/>
  <c r="B2402" i="3" l="1"/>
  <c r="B2403" i="3" l="1"/>
  <c r="C2403" i="3" l="1"/>
  <c r="B2404" i="3"/>
  <c r="B2405" i="3" l="1"/>
  <c r="B2406" i="3" l="1"/>
  <c r="B2407" i="3" l="1"/>
  <c r="B2408" i="3" l="1"/>
  <c r="B2409" i="3" l="1"/>
  <c r="B2410" i="3" l="1"/>
  <c r="B2411" i="3" l="1"/>
  <c r="B2412" i="3" l="1"/>
  <c r="B2413" i="3" l="1"/>
  <c r="B2414" i="3" l="1"/>
  <c r="B2415" i="3" l="1"/>
  <c r="C2415" i="3" l="1"/>
  <c r="B2416" i="3"/>
  <c r="C2416" i="3" l="1"/>
  <c r="B2417" i="3"/>
  <c r="B2418" i="3" l="1"/>
  <c r="B2419" i="3" l="1"/>
  <c r="B2420" i="3" l="1"/>
  <c r="B2421" i="3" l="1"/>
  <c r="B2422" i="3" l="1"/>
  <c r="C2422" i="3" l="1"/>
  <c r="B2423" i="3"/>
  <c r="C2423" i="3" l="1"/>
  <c r="B2424" i="3"/>
  <c r="C2424" i="3" l="1"/>
  <c r="B2425" i="3"/>
  <c r="C2425" i="3" l="1"/>
  <c r="B2426" i="3"/>
  <c r="B2427" i="3" l="1"/>
  <c r="B2428" i="3" l="1"/>
  <c r="B2429" i="3" l="1"/>
  <c r="C2429" i="3" l="1"/>
  <c r="B2430" i="3"/>
  <c r="B2431" i="3" l="1"/>
  <c r="B2432" i="3" l="1"/>
  <c r="B2433" i="3" l="1"/>
  <c r="B2434" i="3" l="1"/>
  <c r="B2435" i="3" l="1"/>
  <c r="B2436" i="3" l="1"/>
  <c r="B2437" i="3" l="1"/>
  <c r="B2438" i="3" l="1"/>
  <c r="B2439" i="3" l="1"/>
  <c r="B2440" i="3" l="1"/>
  <c r="B2441" i="3" l="1"/>
  <c r="B2442" i="3" l="1"/>
  <c r="C2442" i="3" l="1"/>
  <c r="B2443" i="3"/>
  <c r="B2444" i="3" l="1"/>
  <c r="B2445" i="3" l="1"/>
  <c r="C2445" i="3" l="1"/>
  <c r="B2446" i="3"/>
  <c r="C2446" i="3" l="1"/>
  <c r="B2447" i="3"/>
  <c r="B2448" i="3" l="1"/>
  <c r="B2449" i="3" l="1"/>
  <c r="B2450" i="3" l="1"/>
  <c r="C2450" i="3" l="1"/>
  <c r="B2451" i="3"/>
  <c r="C2451" i="3" l="1"/>
  <c r="B2452" i="3"/>
  <c r="B2453" i="3" l="1"/>
  <c r="C2453" i="3" l="1"/>
  <c r="B2454" i="3"/>
  <c r="C2454" i="3" l="1"/>
  <c r="B2455" i="3"/>
  <c r="C2455" i="3" l="1"/>
  <c r="B2456" i="3"/>
  <c r="B2457" i="3" l="1"/>
  <c r="B2458" i="3" l="1"/>
  <c r="C2458" i="3" l="1"/>
  <c r="B2459" i="3"/>
  <c r="B2460" i="3" l="1"/>
  <c r="C2460" i="3" l="1"/>
  <c r="B2461" i="3"/>
  <c r="B2462" i="3" l="1"/>
  <c r="B2463" i="3" l="1"/>
  <c r="B2464" i="3" l="1"/>
  <c r="B2465" i="3" l="1"/>
  <c r="B2466" i="3" l="1"/>
  <c r="C2466" i="3" l="1"/>
  <c r="B2467" i="3"/>
  <c r="B2468" i="3" l="1"/>
  <c r="B2469" i="3" l="1"/>
  <c r="B2470" i="3" l="1"/>
  <c r="B2471" i="3" l="1"/>
  <c r="B2472" i="3" l="1"/>
  <c r="B2473" i="3" l="1"/>
  <c r="B2474" i="3" l="1"/>
  <c r="B2475" i="3" l="1"/>
  <c r="B2476" i="3" l="1"/>
  <c r="C2476" i="3" l="1"/>
  <c r="B2477" i="3"/>
  <c r="C2477" i="3" l="1"/>
  <c r="B2478" i="3"/>
  <c r="B2479" i="3" l="1"/>
  <c r="B2480" i="3" l="1"/>
  <c r="B2481" i="3" l="1"/>
  <c r="B2482" i="3" l="1"/>
  <c r="C2482" i="3" l="1"/>
  <c r="B2483" i="3"/>
  <c r="C2483" i="3" l="1"/>
  <c r="B2484" i="3"/>
  <c r="C2484" i="3" l="1"/>
  <c r="B2485" i="3"/>
  <c r="C2485" i="3" l="1"/>
  <c r="B2486" i="3"/>
  <c r="C2486" i="3" l="1"/>
  <c r="B2487" i="3"/>
  <c r="B2488" i="3" l="1"/>
  <c r="B2489" i="3" l="1"/>
  <c r="B2490" i="3" l="1"/>
  <c r="C2490" i="3" l="1"/>
  <c r="B2491" i="3"/>
  <c r="B2492" i="3" l="1"/>
  <c r="B2493" i="3" l="1"/>
  <c r="B2494" i="3" l="1"/>
  <c r="B2495" i="3" l="1"/>
  <c r="C2495" i="3" l="1"/>
  <c r="B2496" i="3"/>
  <c r="B2497" i="3" l="1"/>
  <c r="B2498" i="3" l="1"/>
  <c r="B2499" i="3" l="1"/>
  <c r="C2499" i="3" l="1"/>
  <c r="B2500" i="3"/>
  <c r="B2501" i="3" l="1"/>
  <c r="B2502" i="3" l="1"/>
  <c r="B2503" i="3" l="1"/>
  <c r="B2504" i="3" l="1"/>
  <c r="B2505" i="3" l="1"/>
  <c r="B2506" i="3" l="1"/>
  <c r="B2507" i="3" l="1"/>
  <c r="C2507" i="3" l="1"/>
  <c r="B2508" i="3"/>
  <c r="C2508" i="3" l="1"/>
  <c r="B2509" i="3"/>
  <c r="B2510" i="3" l="1"/>
  <c r="B2511" i="3" l="1"/>
  <c r="C2511" i="3" l="1"/>
  <c r="B2512" i="3"/>
  <c r="B2513" i="3" l="1"/>
  <c r="C2513" i="3" l="1"/>
  <c r="B2514" i="3"/>
  <c r="C2514" i="3" l="1"/>
  <c r="B2515" i="3"/>
  <c r="C2515" i="3" l="1"/>
  <c r="B2516" i="3"/>
  <c r="C2516" i="3" l="1"/>
  <c r="B2517" i="3"/>
  <c r="B2518" i="3" l="1"/>
  <c r="B2519" i="3" l="1"/>
  <c r="B2520" i="3" l="1"/>
  <c r="B2521" i="3" l="1"/>
  <c r="C2521" i="3" l="1"/>
  <c r="B2522" i="3"/>
  <c r="B2523" i="3" l="1"/>
  <c r="B2524" i="3" l="1"/>
  <c r="B2525" i="3" l="1"/>
  <c r="C2525" i="3" l="1"/>
  <c r="B2526" i="3"/>
  <c r="B2527" i="3" l="1"/>
  <c r="B2528" i="3" l="1"/>
  <c r="B2529" i="3" l="1"/>
  <c r="B2530" i="3" l="1"/>
  <c r="B2531" i="3" l="1"/>
  <c r="B2532" i="3" l="1"/>
  <c r="B2533" i="3" l="1"/>
  <c r="B2534" i="3" l="1"/>
  <c r="B2535" i="3" l="1"/>
  <c r="C2535" i="3" l="1"/>
  <c r="B2536" i="3"/>
  <c r="B2537" i="3" l="1"/>
  <c r="C2537" i="3" l="1"/>
  <c r="B2538" i="3"/>
  <c r="C2538" i="3" l="1"/>
  <c r="B2539" i="3"/>
  <c r="B2540" i="3" l="1"/>
  <c r="B2541" i="3" l="1"/>
  <c r="B2542" i="3" l="1"/>
  <c r="B2543" i="3" l="1"/>
  <c r="C2543" i="3" l="1"/>
  <c r="B2544" i="3"/>
  <c r="C2544" i="3" l="1"/>
  <c r="B2545" i="3"/>
  <c r="C2545" i="3" l="1"/>
  <c r="B2546" i="3"/>
  <c r="B2547" i="3" l="1"/>
  <c r="B2548" i="3" l="1"/>
  <c r="B2549" i="3" l="1"/>
  <c r="C2549" i="3" l="1"/>
  <c r="B2550" i="3"/>
  <c r="B2551" i="3" l="1"/>
  <c r="C2551" i="3" l="1"/>
  <c r="B2552" i="3"/>
  <c r="B2553" i="3" l="1"/>
  <c r="B2554" i="3" l="1"/>
  <c r="B2555" i="3" l="1"/>
  <c r="C2555" i="3" l="1"/>
  <c r="B2556" i="3"/>
  <c r="C2556" i="3" l="1"/>
  <c r="B2557" i="3"/>
  <c r="B2558" i="3" l="1"/>
  <c r="B2559" i="3" l="1"/>
  <c r="B2560" i="3" l="1"/>
  <c r="B2561" i="3" l="1"/>
  <c r="B2562" i="3" l="1"/>
  <c r="C2562" i="3" l="1"/>
  <c r="B2563" i="3"/>
  <c r="B2564" i="3" l="1"/>
  <c r="B2565" i="3" l="1"/>
  <c r="B2566" i="3" l="1"/>
  <c r="C2566" i="3" l="1"/>
  <c r="B2567" i="3"/>
  <c r="B2568" i="3" l="1"/>
  <c r="C2568" i="3" l="1"/>
  <c r="B2569" i="3"/>
  <c r="C2569" i="3" l="1"/>
  <c r="B2570" i="3"/>
  <c r="B2571" i="3" l="1"/>
  <c r="C2571" i="3" l="1"/>
  <c r="B2572" i="3"/>
  <c r="B2573" i="3" l="1"/>
  <c r="B2574" i="3" l="1"/>
  <c r="C2574" i="3" l="1"/>
  <c r="B2575" i="3"/>
  <c r="C2575" i="3" l="1"/>
  <c r="B2576" i="3"/>
  <c r="C2576" i="3" l="1"/>
  <c r="B2577" i="3"/>
  <c r="B2578" i="3" l="1"/>
  <c r="B2579" i="3" l="1"/>
  <c r="C2579" i="3" l="1"/>
  <c r="B2580" i="3"/>
  <c r="C2580" i="3" l="1"/>
  <c r="B2581" i="3"/>
  <c r="B2582" i="3" l="1"/>
  <c r="C2582" i="3" l="1"/>
  <c r="B2583" i="3"/>
  <c r="B2584" i="3" l="1"/>
  <c r="B2585" i="3" l="1"/>
  <c r="B2586" i="3" l="1"/>
  <c r="C2586" i="3" l="1"/>
  <c r="B2587" i="3"/>
  <c r="B2588" i="3" l="1"/>
  <c r="B2589" i="3" l="1"/>
  <c r="B2590" i="3" l="1"/>
  <c r="B2591" i="3" l="1"/>
  <c r="B2592" i="3" l="1"/>
  <c r="B2593" i="3" l="1"/>
  <c r="B2594" i="3" l="1"/>
  <c r="B2595" i="3" l="1"/>
  <c r="B2596" i="3" l="1"/>
  <c r="B2597" i="3" l="1"/>
  <c r="C2597" i="3" l="1"/>
  <c r="B2598" i="3"/>
  <c r="C2598" i="3" l="1"/>
  <c r="B2599" i="3"/>
  <c r="C2599" i="3" l="1"/>
  <c r="B2600" i="3"/>
  <c r="B2601" i="3" l="1"/>
  <c r="B2602" i="3" l="1"/>
  <c r="C2602" i="3" l="1"/>
  <c r="B2603" i="3"/>
  <c r="B2604" i="3" l="1"/>
  <c r="C2604" i="3" l="1"/>
  <c r="B2605" i="3"/>
  <c r="C2605" i="3" l="1"/>
  <c r="B2606" i="3"/>
  <c r="C2606" i="3" l="1"/>
  <c r="B2607" i="3"/>
  <c r="B2608" i="3" l="1"/>
  <c r="B2609" i="3" l="1"/>
  <c r="B2610" i="3" l="1"/>
  <c r="C2610" i="3" l="1"/>
  <c r="B2611" i="3"/>
  <c r="C2611" i="3" l="1"/>
  <c r="B2612" i="3"/>
  <c r="B2613" i="3" l="1"/>
  <c r="B2614" i="3" l="1"/>
  <c r="B2615" i="3" l="1"/>
  <c r="B2616" i="3" l="1"/>
  <c r="B2617" i="3" l="1"/>
  <c r="C2617" i="3" l="1"/>
  <c r="B2618" i="3"/>
  <c r="B2619" i="3" l="1"/>
  <c r="B2620" i="3" l="1"/>
  <c r="B2621" i="3" l="1"/>
  <c r="B2622" i="3" l="1"/>
  <c r="B2623" i="3" l="1"/>
  <c r="C2623" i="3" l="1"/>
  <c r="B2624" i="3"/>
  <c r="B2625" i="3" l="1"/>
  <c r="B2626" i="3" l="1"/>
  <c r="B2627" i="3" l="1"/>
  <c r="B2628" i="3" l="1"/>
  <c r="C2628" i="3" l="1"/>
  <c r="B2629" i="3"/>
  <c r="C2629" i="3" l="1"/>
  <c r="B2630" i="3"/>
  <c r="C2630" i="3" l="1"/>
  <c r="B2631" i="3"/>
  <c r="B2632" i="3" l="1"/>
  <c r="B2633" i="3" l="1"/>
  <c r="C2633" i="3" l="1"/>
  <c r="B2634" i="3"/>
  <c r="B2635" i="3" l="1"/>
  <c r="C2635" i="3" l="1"/>
  <c r="B2636" i="3"/>
  <c r="C2636" i="3" l="1"/>
  <c r="B2637" i="3"/>
  <c r="C2637" i="3" l="1"/>
  <c r="B2638" i="3"/>
  <c r="B2639" i="3" l="1"/>
  <c r="B2640" i="3" l="1"/>
  <c r="B2641" i="3" l="1"/>
  <c r="C2641" i="3" l="1"/>
  <c r="B2642" i="3"/>
  <c r="B2643" i="3" l="1"/>
  <c r="B2644" i="3" l="1"/>
  <c r="B2645" i="3" l="1"/>
  <c r="B2646" i="3" l="1"/>
  <c r="B2647" i="3" l="1"/>
  <c r="B2648" i="3" l="1"/>
  <c r="C2648" i="3" l="1"/>
  <c r="B2649" i="3"/>
  <c r="B2650" i="3" l="1"/>
  <c r="B2651" i="3" l="1"/>
  <c r="B2652" i="3" l="1"/>
  <c r="B2653" i="3" l="1"/>
  <c r="B2654" i="3" l="1"/>
  <c r="B2655" i="3" l="1"/>
  <c r="B2656" i="3" l="1"/>
  <c r="B2657" i="3" l="1"/>
  <c r="B2658" i="3" l="1"/>
  <c r="C2658" i="3" l="1"/>
  <c r="B2659" i="3"/>
  <c r="C2659" i="3" l="1"/>
  <c r="B2660" i="3"/>
  <c r="C2660" i="3" l="1"/>
  <c r="B2661" i="3"/>
  <c r="B2662" i="3" l="1"/>
  <c r="B2663" i="3" l="1"/>
  <c r="C2663" i="3" l="1"/>
  <c r="B2664" i="3"/>
  <c r="C2664" i="3" l="1"/>
  <c r="B2665" i="3"/>
  <c r="B2666" i="3" l="1"/>
  <c r="C2666" i="3" l="1"/>
  <c r="B2667" i="3"/>
  <c r="C2667" i="3" l="1"/>
  <c r="B2668" i="3"/>
  <c r="B2669" i="3" l="1"/>
  <c r="B2670" i="3" l="1"/>
  <c r="B2671" i="3" l="1"/>
  <c r="C2671" i="3" l="1"/>
  <c r="B2672" i="3"/>
  <c r="C2672" i="3" l="1"/>
  <c r="B2673" i="3"/>
  <c r="B2674" i="3" l="1"/>
  <c r="B2675" i="3" l="1"/>
  <c r="B2676" i="3" l="1"/>
  <c r="B2677" i="3" l="1"/>
  <c r="B2678" i="3" l="1"/>
  <c r="C2678" i="3" l="1"/>
  <c r="B2679" i="3"/>
  <c r="B2680" i="3" l="1"/>
  <c r="B2681" i="3" l="1"/>
  <c r="B2682" i="3" l="1"/>
  <c r="B2683" i="3" l="1"/>
  <c r="B2684" i="3" l="1"/>
  <c r="C2684" i="3" l="1"/>
  <c r="B2685" i="3"/>
  <c r="B2686" i="3" l="1"/>
  <c r="B2687" i="3" l="1"/>
  <c r="B2688" i="3" l="1"/>
  <c r="B2689" i="3" l="1"/>
  <c r="C2689" i="3" l="1"/>
  <c r="B2690" i="3"/>
  <c r="B2691" i="3" l="1"/>
  <c r="C2691" i="3" l="1"/>
  <c r="B2692" i="3"/>
  <c r="B2693" i="3" l="1"/>
  <c r="B2694" i="3" l="1"/>
  <c r="C2694" i="3" l="1"/>
  <c r="B2695" i="3"/>
  <c r="B2696" i="3" l="1"/>
  <c r="C2696" i="3" l="1"/>
  <c r="B2697" i="3"/>
  <c r="C2697" i="3" l="1"/>
  <c r="B2698" i="3"/>
  <c r="C2698" i="3" l="1"/>
  <c r="B2699" i="3"/>
  <c r="B2700" i="3" l="1"/>
  <c r="B2701" i="3" l="1"/>
  <c r="B2702" i="3" l="1"/>
  <c r="C2702" i="3" l="1"/>
  <c r="B2703" i="3"/>
  <c r="B2704" i="3" l="1"/>
  <c r="B2705" i="3" l="1"/>
  <c r="B2706" i="3" l="1"/>
  <c r="B2707" i="3" l="1"/>
  <c r="B2708" i="3" l="1"/>
  <c r="B2709" i="3" l="1"/>
  <c r="B2710" i="3" l="1"/>
  <c r="B2711" i="3" l="1"/>
  <c r="B2712" i="3" l="1"/>
  <c r="B2713" i="3" l="1"/>
  <c r="B2714" i="3" l="1"/>
  <c r="B2715" i="3" l="1"/>
  <c r="C2715" i="3" l="1"/>
  <c r="B2716" i="3"/>
  <c r="B2717" i="3" l="1"/>
  <c r="B2718" i="3" l="1"/>
  <c r="B2719" i="3" l="1"/>
  <c r="C2719" i="3" l="1"/>
  <c r="B2720" i="3"/>
  <c r="C2720" i="3" l="1"/>
  <c r="B2721" i="3"/>
  <c r="B2722" i="3" l="1"/>
  <c r="B2723" i="3" l="1"/>
  <c r="B2724" i="3" l="1"/>
  <c r="C2724" i="3" l="1"/>
  <c r="B2725" i="3"/>
  <c r="C2725" i="3" l="1"/>
  <c r="B2726" i="3"/>
  <c r="B2727" i="3" l="1"/>
  <c r="C2727" i="3" l="1"/>
  <c r="B2728" i="3"/>
  <c r="C2728" i="3" l="1"/>
  <c r="B2729" i="3"/>
  <c r="C2729" i="3" l="1"/>
  <c r="B2730" i="3"/>
  <c r="B2731" i="3" l="1"/>
  <c r="B2732" i="3" l="1"/>
  <c r="C2732" i="3" l="1"/>
  <c r="B2733" i="3"/>
  <c r="C2733" i="3" l="1"/>
  <c r="B2734" i="3"/>
  <c r="B2735" i="3" l="1"/>
  <c r="B2736" i="3" l="1"/>
  <c r="B2737" i="3" l="1"/>
  <c r="B2738" i="3" l="1"/>
  <c r="B2739" i="3" l="1"/>
  <c r="C2739" i="3" l="1"/>
  <c r="B2740" i="3"/>
  <c r="B2741" i="3" l="1"/>
  <c r="B2742" i="3" l="1"/>
  <c r="B2743" i="3" l="1"/>
  <c r="B2744" i="3" l="1"/>
  <c r="B2745" i="3" l="1"/>
  <c r="B2746" i="3" l="1"/>
  <c r="C2746" i="3" l="1"/>
  <c r="B2747" i="3"/>
  <c r="C2747" i="3" l="1"/>
  <c r="B2748" i="3"/>
  <c r="B2749" i="3" l="1"/>
  <c r="B2750" i="3" l="1"/>
  <c r="C2750" i="3" l="1"/>
  <c r="B2751" i="3"/>
  <c r="B2752" i="3" l="1"/>
  <c r="C2752" i="3" l="1"/>
  <c r="B2753" i="3"/>
  <c r="B2754" i="3" l="1"/>
  <c r="B2755" i="3" l="1"/>
  <c r="C2755" i="3" l="1"/>
  <c r="B2756" i="3"/>
  <c r="B2757" i="3" l="1"/>
  <c r="C2757" i="3" l="1"/>
  <c r="B2758" i="3"/>
  <c r="C2758" i="3" l="1"/>
  <c r="B2759" i="3"/>
  <c r="C2759" i="3" l="1"/>
  <c r="B2760" i="3"/>
  <c r="B2761" i="3" l="1"/>
  <c r="B2762" i="3" l="1"/>
  <c r="B2763" i="3" l="1"/>
  <c r="C2763" i="3" l="1"/>
  <c r="B2764" i="3"/>
  <c r="C2764" i="3" l="1"/>
  <c r="B2765" i="3"/>
  <c r="B2766" i="3" l="1"/>
  <c r="B2767" i="3" l="1"/>
  <c r="B2768" i="3" l="1"/>
  <c r="B2769" i="3" l="1"/>
  <c r="B2770" i="3" l="1"/>
  <c r="B2771" i="3" l="1"/>
  <c r="B2772" i="3" l="1"/>
  <c r="B2773" i="3" l="1"/>
  <c r="B2774" i="3" l="1"/>
  <c r="B2775" i="3" l="1"/>
  <c r="B2776" i="3" l="1"/>
  <c r="B2777" i="3" l="1"/>
  <c r="B2778" i="3" l="1"/>
  <c r="B2779" i="3" l="1"/>
  <c r="B2780" i="3" l="1"/>
  <c r="B2781" i="3" l="1"/>
  <c r="C2781" i="3" l="1"/>
  <c r="B2782" i="3"/>
  <c r="B2783" i="3" l="1"/>
  <c r="C2783" i="3" l="1"/>
  <c r="B2784" i="3"/>
  <c r="B2785" i="3" l="1"/>
  <c r="B2786" i="3" l="1"/>
  <c r="C2786" i="3" l="1"/>
  <c r="B2787" i="3"/>
  <c r="B2788" i="3" l="1"/>
  <c r="C2788" i="3" l="1"/>
  <c r="B2789" i="3"/>
  <c r="C2789" i="3" l="1"/>
  <c r="B2790" i="3"/>
  <c r="C2790" i="3" l="1"/>
  <c r="B2791" i="3"/>
  <c r="B2792" i="3" l="1"/>
  <c r="B2793" i="3" l="1"/>
  <c r="B2794" i="3" l="1"/>
  <c r="C2794" i="3" l="1"/>
  <c r="B2795" i="3"/>
  <c r="C2795" i="3" l="1"/>
  <c r="B2796" i="3"/>
  <c r="B2797" i="3" l="1"/>
  <c r="B2798" i="3" l="1"/>
  <c r="B2799" i="3" l="1"/>
  <c r="B2800" i="3" l="1"/>
  <c r="B2801" i="3" l="1"/>
  <c r="B2802" i="3" l="1"/>
  <c r="B2803" i="3" l="1"/>
  <c r="B2804" i="3" l="1"/>
  <c r="B2805" i="3" l="1"/>
  <c r="B2806" i="3" l="1"/>
  <c r="B2807" i="3" l="1"/>
  <c r="C2807" i="3" l="1"/>
  <c r="B2808" i="3"/>
  <c r="B2809" i="3" l="1"/>
  <c r="B2810" i="3" l="1"/>
  <c r="B2811" i="3" l="1"/>
  <c r="C2811" i="3" l="1"/>
  <c r="B2812" i="3"/>
  <c r="B2813" i="3" l="1"/>
  <c r="C2813" i="3" l="1"/>
  <c r="B2814" i="3"/>
  <c r="B2815" i="3" l="1"/>
  <c r="B2816" i="3" l="1"/>
  <c r="C2816" i="3" l="1"/>
  <c r="B2817" i="3"/>
  <c r="C2817" i="3" l="1"/>
  <c r="B2818" i="3"/>
  <c r="B2819" i="3" l="1"/>
  <c r="C2819" i="3" l="1"/>
  <c r="B2820" i="3"/>
  <c r="C2820" i="3" l="1"/>
  <c r="B2821" i="3"/>
  <c r="B2822" i="3" l="1"/>
  <c r="B2823" i="3" l="1"/>
  <c r="C2823" i="3" l="1"/>
  <c r="B2824" i="3"/>
  <c r="B2825" i="3" l="1"/>
  <c r="C2825" i="3" l="1"/>
  <c r="B2826" i="3"/>
  <c r="C2826" i="3" l="1"/>
  <c r="B2827" i="3"/>
  <c r="B2828" i="3" l="1"/>
  <c r="B2829" i="3" l="1"/>
  <c r="B2830" i="3" l="1"/>
  <c r="B2831" i="3" l="1"/>
  <c r="B2832" i="3" l="1"/>
  <c r="B2833" i="3" l="1"/>
  <c r="B2834" i="3" l="1"/>
  <c r="B2835" i="3" l="1"/>
  <c r="B2836" i="3" l="1"/>
  <c r="B2837" i="3" l="1"/>
  <c r="B2838" i="3" l="1"/>
  <c r="B2839" i="3" l="1"/>
  <c r="B2840" i="3" l="1"/>
  <c r="B2841" i="3" l="1"/>
  <c r="B2842" i="3" l="1"/>
  <c r="C2842" i="3" l="1"/>
  <c r="B2843" i="3"/>
  <c r="B2844" i="3" l="1"/>
  <c r="C2844" i="3" l="1"/>
  <c r="B2845" i="3"/>
  <c r="B2846" i="3" l="1"/>
  <c r="B2847" i="3" l="1"/>
  <c r="C2847" i="3" l="1"/>
  <c r="B2848" i="3"/>
  <c r="C2848" i="3" l="1"/>
  <c r="B2849" i="3"/>
  <c r="C2849" i="3" l="1"/>
  <c r="B2850" i="3"/>
  <c r="C2850" i="3" l="1"/>
  <c r="B2851" i="3"/>
  <c r="C2851" i="3" l="1"/>
  <c r="B2852" i="3"/>
  <c r="B2853" i="3" l="1"/>
  <c r="B2854" i="3" l="1"/>
  <c r="B2855" i="3" l="1"/>
  <c r="C2855" i="3" l="1"/>
  <c r="B2856" i="3"/>
  <c r="C2856" i="3" l="1"/>
  <c r="B2857" i="3"/>
  <c r="B2858" i="3" l="1"/>
  <c r="B2859" i="3" l="1"/>
  <c r="B2860" i="3" l="1"/>
  <c r="C2860" i="3" l="1"/>
  <c r="B2861" i="3"/>
  <c r="B2862" i="3" l="1"/>
  <c r="B2863" i="3" l="1"/>
  <c r="B2864" i="3" l="1"/>
  <c r="C2864" i="3" l="1"/>
  <c r="B2865" i="3"/>
  <c r="B2866" i="3" l="1"/>
  <c r="B2867" i="3" l="1"/>
  <c r="B2868" i="3" l="1"/>
  <c r="B2869" i="3" l="1"/>
  <c r="B2870" i="3" l="1"/>
  <c r="B2871" i="3" l="1"/>
  <c r="B2872" i="3" l="1"/>
  <c r="C2872" i="3" l="1"/>
  <c r="B2873" i="3"/>
  <c r="C2873" i="3" l="1"/>
  <c r="B2874" i="3"/>
  <c r="B2875" i="3" l="1"/>
  <c r="B2876" i="3" l="1"/>
  <c r="C2876" i="3" l="1"/>
  <c r="B2877" i="3"/>
  <c r="B2878" i="3" l="1"/>
  <c r="C2878" i="3" l="1"/>
  <c r="B2879" i="3"/>
  <c r="C2879" i="3" l="1"/>
  <c r="B2880" i="3"/>
  <c r="C2880" i="3" l="1"/>
  <c r="B2881" i="3"/>
  <c r="C2881" i="3" l="1"/>
  <c r="B2882" i="3"/>
  <c r="B2883" i="3" l="1"/>
  <c r="B2884" i="3" l="1"/>
  <c r="B2885" i="3" l="1"/>
  <c r="B2886" i="3" l="1"/>
  <c r="C2886" i="3" l="1"/>
  <c r="B2887" i="3"/>
  <c r="B2888" i="3" l="1"/>
  <c r="B2889" i="3" l="1"/>
  <c r="B2890" i="3" l="1"/>
  <c r="C2890" i="3" l="1"/>
  <c r="B2891" i="3"/>
  <c r="B2892" i="3" l="1"/>
  <c r="C2892" i="3" l="1"/>
  <c r="B2893" i="3"/>
  <c r="B2894" i="3" l="1"/>
  <c r="B2895" i="3" l="1"/>
  <c r="B2896" i="3" l="1"/>
  <c r="B2897" i="3" l="1"/>
  <c r="B2898" i="3" l="1"/>
  <c r="B2899" i="3" l="1"/>
  <c r="B2900" i="3" l="1"/>
  <c r="C2900" i="3" l="1"/>
  <c r="B2901" i="3"/>
  <c r="B2902" i="3" l="1"/>
  <c r="B2903" i="3" l="1"/>
  <c r="C2903" i="3" l="1"/>
  <c r="B2904" i="3"/>
  <c r="B2905" i="3" l="1"/>
  <c r="C2905" i="3" l="1"/>
  <c r="B2906" i="3"/>
  <c r="B2907" i="3" l="1"/>
  <c r="B2908" i="3" l="1"/>
  <c r="C2908" i="3" l="1"/>
  <c r="B2909" i="3"/>
  <c r="C2909" i="3" l="1"/>
  <c r="B2910" i="3"/>
  <c r="C2910" i="3" l="1"/>
  <c r="B2911" i="3"/>
  <c r="C2911" i="3" l="1"/>
  <c r="B2912" i="3"/>
  <c r="B2913" i="3" l="1"/>
  <c r="B2914" i="3" l="1"/>
  <c r="C2914" i="3" l="1"/>
  <c r="B2915" i="3"/>
  <c r="B2916" i="3" l="1"/>
  <c r="C2916" i="3" l="1"/>
  <c r="B2917" i="3"/>
  <c r="B2918" i="3" l="1"/>
  <c r="B2919" i="3" l="1"/>
  <c r="B2920" i="3" l="1"/>
  <c r="C2920" i="3" l="1"/>
  <c r="B2921" i="3"/>
  <c r="C2921" i="3" l="1"/>
  <c r="B2922" i="3"/>
  <c r="B2923" i="3" l="1"/>
  <c r="B2924" i="3" l="1"/>
  <c r="B2925" i="3" l="1"/>
  <c r="B2926" i="3" l="1"/>
  <c r="B2927" i="3" l="1"/>
  <c r="C2927" i="3" l="1"/>
  <c r="B2928" i="3"/>
  <c r="B2929" i="3" l="1"/>
  <c r="B2930" i="3" l="1"/>
  <c r="B2931" i="3" l="1"/>
  <c r="C2931" i="3" l="1"/>
  <c r="B2932" i="3"/>
  <c r="C2932" i="3" l="1"/>
  <c r="B2933" i="3"/>
  <c r="B2934" i="3" l="1"/>
  <c r="C2934" i="3" l="1"/>
  <c r="B2935" i="3"/>
  <c r="B2936" i="3" l="1"/>
  <c r="B2937" i="3" l="1"/>
  <c r="B2938" i="3" l="1"/>
  <c r="B2939" i="3" l="1"/>
  <c r="C2939" i="3" l="1"/>
  <c r="B2940" i="3"/>
  <c r="C2940" i="3" l="1"/>
  <c r="B2941" i="3"/>
  <c r="C2941" i="3" l="1"/>
  <c r="B2942" i="3"/>
  <c r="C2942" i="3" l="1"/>
  <c r="B2943" i="3"/>
  <c r="B2944" i="3" l="1"/>
  <c r="B2945" i="3" l="1"/>
  <c r="C2945" i="3" l="1"/>
  <c r="B2946" i="3"/>
  <c r="B2947" i="3" l="1"/>
  <c r="C2947" i="3" l="1"/>
  <c r="B2948" i="3"/>
  <c r="B2949" i="3" l="1"/>
  <c r="B2950" i="3" l="1"/>
  <c r="B2951" i="3" l="1"/>
  <c r="C2951" i="3" l="1"/>
  <c r="B2952" i="3"/>
  <c r="B2953" i="3" l="1"/>
  <c r="B2954" i="3" l="1"/>
  <c r="B2955" i="3" l="1"/>
  <c r="B2956" i="3" l="1"/>
  <c r="B2957" i="3" l="1"/>
  <c r="B2958" i="3" l="1"/>
  <c r="B2959" i="3" l="1"/>
  <c r="B2960" i="3" l="1"/>
  <c r="B2961" i="3" l="1"/>
  <c r="B2962" i="3" l="1"/>
  <c r="C2962" i="3" l="1"/>
  <c r="B2963" i="3"/>
  <c r="C2963" i="3" l="1"/>
  <c r="B2964" i="3"/>
  <c r="C2964" i="3" l="1"/>
  <c r="B2965" i="3"/>
  <c r="B2966" i="3" l="1"/>
  <c r="C2966" i="3" l="1"/>
  <c r="B2967" i="3"/>
  <c r="B2968" i="3" l="1"/>
  <c r="B2969" i="3" l="1"/>
  <c r="C2969" i="3" l="1"/>
  <c r="B2970" i="3"/>
  <c r="C2970" i="3" l="1"/>
  <c r="B2971" i="3"/>
  <c r="C2971" i="3" l="1"/>
  <c r="B2972" i="3"/>
  <c r="C2972" i="3" l="1"/>
  <c r="B2973" i="3"/>
  <c r="B2974" i="3" l="1"/>
  <c r="B2975" i="3" l="1"/>
  <c r="C2975" i="3" l="1"/>
  <c r="B2976" i="3"/>
  <c r="C2976" i="3" l="1"/>
  <c r="B2977" i="3"/>
  <c r="B2978" i="3" l="1"/>
  <c r="B2979" i="3" l="1"/>
  <c r="B2980" i="3" l="1"/>
  <c r="B2981" i="3" l="1"/>
  <c r="B2982" i="3" l="1"/>
  <c r="C2982" i="3" l="1"/>
  <c r="B2983" i="3"/>
  <c r="B2984" i="3" l="1"/>
  <c r="B2985" i="3" l="1"/>
  <c r="B2986" i="3" l="1"/>
  <c r="B2987" i="3" l="1"/>
  <c r="B2988" i="3" l="1"/>
  <c r="C2988" i="3" l="1"/>
  <c r="B2989" i="3"/>
  <c r="B2990" i="3" l="1"/>
  <c r="B2991" i="3" l="1"/>
  <c r="B2992" i="3" l="1"/>
  <c r="B2993" i="3" l="1"/>
  <c r="C2993" i="3" l="1"/>
  <c r="B2994" i="3"/>
  <c r="C2994" i="3" l="1"/>
  <c r="B2995" i="3"/>
  <c r="C2995" i="3" l="1"/>
  <c r="B2996" i="3"/>
  <c r="B2997" i="3" l="1"/>
  <c r="C2997" i="3" l="1"/>
  <c r="B2998" i="3"/>
  <c r="B2999" i="3" l="1"/>
  <c r="B3000" i="3" l="1"/>
  <c r="C3000" i="3" l="1"/>
  <c r="B3001" i="3"/>
  <c r="C3001" i="3" l="1"/>
  <c r="B3002" i="3"/>
  <c r="C3002" i="3" l="1"/>
  <c r="B3003" i="3"/>
  <c r="C3003" i="3" l="1"/>
  <c r="B3004" i="3"/>
  <c r="B3005" i="3" l="1"/>
  <c r="B3006" i="3" l="1"/>
  <c r="C3006" i="3" l="1"/>
  <c r="B3007" i="3"/>
  <c r="B3008" i="3" l="1"/>
  <c r="B3009" i="3" l="1"/>
  <c r="B3010" i="3" l="1"/>
  <c r="B3011" i="3" l="1"/>
  <c r="B3012" i="3" l="1"/>
  <c r="B3013" i="3" l="1"/>
  <c r="C3013" i="3" l="1"/>
  <c r="B3014" i="3"/>
  <c r="B3015" i="3" l="1"/>
  <c r="B3016" i="3" l="1"/>
  <c r="B3017" i="3" l="1"/>
  <c r="B3018" i="3" l="1"/>
  <c r="B3019" i="3" l="1"/>
  <c r="B3020" i="3" l="1"/>
  <c r="B3021" i="3" l="1"/>
  <c r="B3022" i="3" l="1"/>
  <c r="B3023" i="3" l="1"/>
  <c r="C3023" i="3" l="1"/>
  <c r="B3024" i="3"/>
  <c r="C3024" i="3" l="1"/>
  <c r="B3025" i="3"/>
  <c r="C3025" i="3" l="1"/>
  <c r="B3026" i="3"/>
  <c r="B3027" i="3" l="1"/>
  <c r="B3028" i="3" l="1"/>
  <c r="B3029" i="3" l="1"/>
  <c r="C3029" i="3" l="1"/>
  <c r="B3030" i="3"/>
  <c r="B3031" i="3" l="1"/>
  <c r="C3031" i="3" l="1"/>
  <c r="B3032" i="3"/>
  <c r="C3032" i="3" l="1"/>
  <c r="B3033" i="3"/>
  <c r="C3033" i="3" l="1"/>
  <c r="B3034" i="3"/>
  <c r="B3035" i="3" l="1"/>
  <c r="B3036" i="3" l="1"/>
  <c r="C3036" i="3" l="1"/>
  <c r="B3037" i="3"/>
  <c r="C3037" i="3" l="1"/>
  <c r="B3038" i="3"/>
  <c r="B3039" i="3" l="1"/>
  <c r="B3040" i="3" l="1"/>
  <c r="B3041" i="3" l="1"/>
  <c r="B3042" i="3" l="1"/>
  <c r="B3043" i="3" l="1"/>
  <c r="C3043" i="3" l="1"/>
  <c r="B3044" i="3"/>
  <c r="C3044" i="3" l="1"/>
  <c r="B3045" i="3"/>
  <c r="B3046" i="3" l="1"/>
  <c r="B3047" i="3" l="1"/>
  <c r="B3048" i="3" l="1"/>
  <c r="B3049" i="3" l="1"/>
  <c r="C3049" i="3" l="1"/>
  <c r="B3050" i="3"/>
  <c r="B3051" i="3" l="1"/>
  <c r="B3052" i="3" l="1"/>
  <c r="B3053" i="3" l="1"/>
  <c r="B3054" i="3" l="1"/>
  <c r="C3054" i="3" l="1"/>
  <c r="B3055" i="3"/>
  <c r="B3056" i="3" l="1"/>
  <c r="C3056" i="3" l="1"/>
  <c r="B3057" i="3"/>
  <c r="B3058" i="3" l="1"/>
  <c r="C3058" i="3" l="1"/>
  <c r="B3059" i="3"/>
  <c r="B3060" i="3" l="1"/>
  <c r="B3061" i="3" l="1"/>
  <c r="C3061" i="3" l="1"/>
  <c r="B3062" i="3"/>
  <c r="C3062" i="3" l="1"/>
  <c r="B3063" i="3"/>
  <c r="C3063" i="3" l="1"/>
  <c r="B3064" i="3"/>
  <c r="C3064" i="3" l="1"/>
  <c r="B3065" i="3"/>
  <c r="B3066" i="3" l="1"/>
  <c r="B3067" i="3" l="1"/>
  <c r="C3067" i="3" l="1"/>
  <c r="B3068" i="3"/>
  <c r="B3069" i="3" l="1"/>
  <c r="B3070" i="3" l="1"/>
  <c r="B3071" i="3" l="1"/>
  <c r="B3072" i="3" l="1"/>
  <c r="B3073" i="3" l="1"/>
  <c r="B3074" i="3" l="1"/>
  <c r="B3075" i="3" l="1"/>
  <c r="B3076" i="3" l="1"/>
  <c r="B3077" i="3" l="1"/>
  <c r="B3078" i="3" l="1"/>
  <c r="B3079" i="3" l="1"/>
  <c r="B3080" i="3" l="1"/>
  <c r="C3080" i="3" l="1"/>
  <c r="B3081" i="3"/>
  <c r="B3082" i="3" l="1"/>
  <c r="B3083" i="3" l="1"/>
  <c r="B3084" i="3" l="1"/>
  <c r="C3084" i="3" l="1"/>
  <c r="B3085" i="3"/>
  <c r="C3085" i="3" l="1"/>
  <c r="B3086" i="3"/>
  <c r="B3087" i="3" l="1"/>
  <c r="B3088" i="3" l="1"/>
  <c r="B3089" i="3" l="1"/>
  <c r="B3090" i="3" l="1"/>
  <c r="C3090" i="3" l="1"/>
  <c r="B3091" i="3"/>
  <c r="B3092" i="3" l="1"/>
  <c r="C3092" i="3" l="1"/>
  <c r="B3093" i="3"/>
  <c r="C3093" i="3" l="1"/>
  <c r="B3094" i="3"/>
  <c r="C3094" i="3" l="1"/>
  <c r="B3095" i="3"/>
  <c r="C3095" i="3" l="1"/>
  <c r="B3096" i="3"/>
  <c r="B3097" i="3" l="1"/>
  <c r="B3098" i="3" l="1"/>
  <c r="C3098" i="3" l="1"/>
  <c r="B3099" i="3"/>
  <c r="B3100" i="3" l="1"/>
  <c r="B3101" i="3" l="1"/>
  <c r="B3102" i="3" l="1"/>
  <c r="B3103" i="3" l="1"/>
  <c r="B3104" i="3" l="1"/>
  <c r="C3104" i="3" l="1"/>
  <c r="B3105" i="3"/>
  <c r="B3106" i="3" l="1"/>
  <c r="B3107" i="3" l="1"/>
  <c r="B3108" i="3" l="1"/>
  <c r="B3109" i="3" l="1"/>
  <c r="B3110" i="3" l="1"/>
  <c r="B3111" i="3" l="1"/>
  <c r="C3111" i="3" l="1"/>
  <c r="B3112" i="3"/>
  <c r="C3112" i="3" l="1"/>
  <c r="B3113" i="3"/>
  <c r="B3114" i="3" l="1"/>
  <c r="B3115" i="3" l="1"/>
  <c r="C3115" i="3" l="1"/>
  <c r="B3116" i="3"/>
  <c r="B3117" i="3" l="1"/>
  <c r="C3117" i="3" l="1"/>
  <c r="B3118" i="3"/>
  <c r="B3119" i="3" l="1"/>
  <c r="C3119" i="3" l="1"/>
  <c r="B3120" i="3"/>
  <c r="B3121" i="3" l="1"/>
  <c r="B3122" i="3" l="1"/>
  <c r="C3122" i="3" l="1"/>
  <c r="B3123" i="3"/>
  <c r="C3123" i="3" l="1"/>
  <c r="B3124" i="3"/>
  <c r="C3124" i="3" l="1"/>
  <c r="B3125" i="3"/>
  <c r="C3125" i="3" l="1"/>
  <c r="B3126" i="3"/>
  <c r="B3127" i="3" l="1"/>
  <c r="B3128" i="3" l="1"/>
  <c r="C3128" i="3" l="1"/>
  <c r="B3129" i="3"/>
  <c r="C3129" i="3" l="1"/>
  <c r="B3130" i="3"/>
  <c r="B3131" i="3" l="1"/>
  <c r="B3132" i="3" l="1"/>
  <c r="B3133" i="3" l="1"/>
  <c r="B3134" i="3" l="1"/>
  <c r="B3135" i="3" l="1"/>
  <c r="B3136" i="3" l="1"/>
  <c r="B3137" i="3" l="1"/>
  <c r="B3138" i="3" l="1"/>
  <c r="B3139" i="3" l="1"/>
  <c r="B3140" i="3" l="1"/>
  <c r="B3141" i="3" l="1"/>
  <c r="B3142" i="3" l="1"/>
  <c r="B3143" i="3" l="1"/>
  <c r="B3144" i="3" l="1"/>
  <c r="B3145" i="3" l="1"/>
  <c r="B3146" i="3" l="1"/>
  <c r="C3146" i="3" l="1"/>
  <c r="B3147" i="3"/>
  <c r="B3148" i="3" l="1"/>
  <c r="C3148" i="3" l="1"/>
  <c r="B3149" i="3"/>
  <c r="B3150" i="3" l="1"/>
  <c r="C3150" i="3" l="1"/>
  <c r="B3151" i="3"/>
  <c r="B3152" i="3" l="1"/>
  <c r="B3153" i="3" l="1"/>
  <c r="C3153" i="3" l="1"/>
  <c r="B3154" i="3"/>
  <c r="C3154" i="3" l="1"/>
  <c r="B3155" i="3"/>
  <c r="C3155" i="3" l="1"/>
  <c r="B3156" i="3"/>
  <c r="C3156" i="3" l="1"/>
  <c r="B3157" i="3"/>
  <c r="B3158" i="3" l="1"/>
  <c r="B3159" i="3" l="1"/>
  <c r="C3159" i="3" l="1"/>
  <c r="B3160" i="3"/>
  <c r="C3160" i="3" l="1"/>
  <c r="B3161" i="3"/>
  <c r="B3162" i="3" l="1"/>
  <c r="B3163" i="3" l="1"/>
  <c r="B3164" i="3" l="1"/>
  <c r="B3165" i="3" l="1"/>
  <c r="B3166" i="3" l="1"/>
  <c r="B3167" i="3" l="1"/>
  <c r="B3168" i="3" l="1"/>
  <c r="B3169" i="3" l="1"/>
  <c r="B3170" i="3" l="1"/>
  <c r="B3171" i="3" l="1"/>
  <c r="B3172" i="3" l="1"/>
  <c r="C3172" i="3" l="1"/>
  <c r="B3173" i="3"/>
  <c r="B3174" i="3" l="1"/>
  <c r="B3175" i="3" l="1"/>
  <c r="B3176" i="3" l="1"/>
  <c r="C3176" i="3" l="1"/>
  <c r="B3177" i="3"/>
  <c r="B3178" i="3" l="1"/>
  <c r="C3178" i="3" l="1"/>
  <c r="B3179" i="3"/>
  <c r="B3180" i="3" l="1"/>
  <c r="B3181" i="3" l="1"/>
  <c r="C3181" i="3" l="1"/>
  <c r="B3182" i="3"/>
  <c r="C3182" i="3" l="1"/>
  <c r="B3183" i="3"/>
  <c r="B3184" i="3" l="1"/>
  <c r="C3184" i="3" l="1"/>
  <c r="B3185" i="3"/>
  <c r="C3185" i="3" l="1"/>
  <c r="B3186" i="3"/>
  <c r="C3186" i="3" l="1"/>
  <c r="B3187" i="3"/>
  <c r="B3188" i="3" l="1"/>
  <c r="B3189" i="3" l="1"/>
  <c r="B3190" i="3" l="1"/>
  <c r="C3190" i="3" l="1"/>
  <c r="B3191" i="3"/>
  <c r="C3191" i="3" l="1"/>
  <c r="B3192" i="3"/>
  <c r="B3193" i="3" l="1"/>
  <c r="B3194" i="3" l="1"/>
  <c r="B3195" i="3" l="1"/>
  <c r="B3196" i="3" l="1"/>
  <c r="B3197" i="3" l="1"/>
  <c r="B3198" i="3" l="1"/>
  <c r="B3199" i="3" l="1"/>
  <c r="B3200" i="3" l="1"/>
  <c r="B3201" i="3" l="1"/>
  <c r="B3202" i="3" l="1"/>
  <c r="B3203" i="3" l="1"/>
  <c r="B3204" i="3" l="1"/>
  <c r="B3205" i="3" l="1"/>
  <c r="B3206" i="3" l="1"/>
  <c r="B3207" i="3" l="1"/>
  <c r="C3207" i="3" l="1"/>
  <c r="B3208" i="3"/>
  <c r="B3209" i="3" l="1"/>
  <c r="C3209" i="3" l="1"/>
  <c r="B3210" i="3"/>
  <c r="B3211" i="3" l="1"/>
  <c r="B3212" i="3" l="1"/>
  <c r="C3212" i="3" l="1"/>
  <c r="B3213" i="3"/>
  <c r="C3213" i="3" l="1"/>
  <c r="B3214" i="3"/>
  <c r="C3214" i="3" l="1"/>
  <c r="B3215" i="3"/>
  <c r="C3215" i="3" l="1"/>
  <c r="B3216" i="3"/>
  <c r="C3216" i="3" l="1"/>
  <c r="B3217" i="3"/>
  <c r="C3217" i="3" l="1"/>
  <c r="B3218" i="3"/>
  <c r="B3219" i="3" l="1"/>
  <c r="B3220" i="3" l="1"/>
  <c r="C3220" i="3" l="1"/>
  <c r="B3221" i="3"/>
  <c r="C3221" i="3" l="1"/>
  <c r="B3222" i="3"/>
  <c r="B3223" i="3" l="1"/>
  <c r="B3224" i="3" l="1"/>
  <c r="B3225" i="3" l="1"/>
  <c r="C3225" i="3" l="1"/>
  <c r="B3226" i="3"/>
  <c r="B3227" i="3" l="1"/>
  <c r="B3228" i="3" l="1"/>
  <c r="B3229" i="3" l="1"/>
  <c r="B3230" i="3" l="1"/>
  <c r="B3231" i="3" l="1"/>
  <c r="B3232" i="3" l="1"/>
  <c r="B3233" i="3" l="1"/>
  <c r="B3234" i="3" l="1"/>
  <c r="B3235" i="3" l="1"/>
  <c r="B3236" i="3" l="1"/>
  <c r="B3237" i="3" l="1"/>
  <c r="C3237" i="3" l="1"/>
  <c r="B3238" i="3"/>
  <c r="C3238" i="3" l="1"/>
  <c r="B3239" i="3"/>
  <c r="B3240" i="3" l="1"/>
  <c r="B3241" i="3" l="1"/>
  <c r="C3241" i="3" l="1"/>
  <c r="B3242" i="3"/>
  <c r="B3243" i="3" l="1"/>
  <c r="C3243" i="3" l="1"/>
  <c r="B3244" i="3"/>
  <c r="C3244" i="3" l="1"/>
  <c r="B3245" i="3"/>
  <c r="C3245" i="3" l="1"/>
  <c r="B3246" i="3"/>
  <c r="C3246" i="3" l="1"/>
  <c r="B3247" i="3"/>
  <c r="C3247" i="3" l="1"/>
  <c r="B3248" i="3"/>
  <c r="B3249" i="3" l="1"/>
  <c r="B3250" i="3" l="1"/>
  <c r="B3251" i="3" l="1"/>
  <c r="C3251" i="3" l="1"/>
  <c r="B3252" i="3"/>
  <c r="B3253" i="3" l="1"/>
  <c r="B3254" i="3" l="1"/>
  <c r="B3255" i="3" l="1"/>
  <c r="C3255" i="3" l="1"/>
  <c r="B3256" i="3"/>
  <c r="B3257" i="3" l="1"/>
  <c r="C3257" i="3" l="1"/>
  <c r="B3258" i="3"/>
  <c r="B3259" i="3" l="1"/>
  <c r="B3260" i="3" l="1"/>
  <c r="B3261" i="3" l="1"/>
  <c r="B3262" i="3" l="1"/>
  <c r="B3263" i="3" l="1"/>
  <c r="B3264" i="3" l="1"/>
  <c r="B3265" i="3" l="1"/>
  <c r="B3266" i="3" l="1"/>
  <c r="B3267" i="3" l="1"/>
  <c r="B3268" i="3" l="1"/>
  <c r="C3268" i="3" l="1"/>
  <c r="B3269" i="3"/>
  <c r="B3270" i="3" l="1"/>
  <c r="C3270" i="3" l="1"/>
  <c r="B3271" i="3"/>
  <c r="B3272" i="3" l="1"/>
  <c r="B3273" i="3" l="1"/>
  <c r="C3273" i="3" l="1"/>
  <c r="B3274" i="3"/>
  <c r="C3274" i="3" l="1"/>
  <c r="B3275" i="3"/>
  <c r="C3275" i="3" l="1"/>
  <c r="B3276" i="3"/>
  <c r="C3276" i="3" l="1"/>
  <c r="B3277" i="3"/>
  <c r="B3278" i="3" l="1"/>
  <c r="B3279" i="3" l="1"/>
  <c r="B3280" i="3" l="1"/>
  <c r="B3281" i="3" l="1"/>
  <c r="C3281" i="3" l="1"/>
  <c r="B3282" i="3"/>
  <c r="B3283" i="3" l="1"/>
  <c r="B3284" i="3" l="1"/>
  <c r="B3285" i="3" l="1"/>
  <c r="C3285" i="3" l="1"/>
  <c r="B3286" i="3"/>
  <c r="C3286" i="3" l="1"/>
  <c r="B3287" i="3"/>
  <c r="B3288" i="3" l="1"/>
  <c r="B3289" i="3" l="1"/>
  <c r="B3290" i="3" l="1"/>
  <c r="B3291" i="3" l="1"/>
  <c r="B3292" i="3" l="1"/>
  <c r="C3292" i="3" l="1"/>
  <c r="B3293" i="3"/>
  <c r="B3294" i="3" l="1"/>
  <c r="B3295" i="3" l="1"/>
  <c r="B3296" i="3" l="1"/>
  <c r="B3297" i="3" l="1"/>
  <c r="C3297" i="3" l="1"/>
  <c r="B3298" i="3"/>
  <c r="B3299" i="3" l="1"/>
  <c r="C3299" i="3" l="1"/>
  <c r="B3300" i="3"/>
  <c r="B3301" i="3" l="1"/>
  <c r="B3302" i="3" l="1"/>
  <c r="B3303" i="3" l="1"/>
  <c r="B3304" i="3" l="1"/>
  <c r="C3304" i="3" l="1"/>
  <c r="B3305" i="3"/>
  <c r="C3305" i="3" l="1"/>
  <c r="B3306" i="3"/>
  <c r="C3306" i="3" l="1"/>
  <c r="B3307" i="3"/>
  <c r="C3307" i="3" l="1"/>
  <c r="B3308" i="3"/>
  <c r="B3309" i="3" l="1"/>
  <c r="B3310" i="3" l="1"/>
  <c r="C3310" i="3" l="1"/>
  <c r="B3311" i="3"/>
  <c r="B3312" i="3" l="1"/>
  <c r="C3312" i="3" l="1"/>
  <c r="B3313" i="3"/>
  <c r="B3314" i="3" l="1"/>
  <c r="B3315" i="3" l="1"/>
  <c r="B3316" i="3" l="1"/>
  <c r="C3316" i="3" l="1"/>
  <c r="B3317" i="3"/>
  <c r="B3318" i="3" l="1"/>
  <c r="B3319" i="3" l="1"/>
  <c r="B3320" i="3" l="1"/>
  <c r="B3321" i="3" l="1"/>
  <c r="B3322" i="3" l="1"/>
  <c r="B3323" i="3" l="1"/>
  <c r="B3324" i="3" l="1"/>
  <c r="B3325" i="3" l="1"/>
  <c r="B3326" i="3" l="1"/>
  <c r="B3327" i="3" l="1"/>
  <c r="C3327" i="3" l="1"/>
  <c r="B3328" i="3"/>
  <c r="C3328" i="3" l="1"/>
  <c r="B3329" i="3"/>
  <c r="C3329" i="3" l="1"/>
  <c r="B3330" i="3"/>
  <c r="B3331" i="3" l="1"/>
  <c r="B3332" i="3" l="1"/>
  <c r="B3333" i="3" l="1"/>
  <c r="B3334" i="3" l="1"/>
  <c r="C3334" i="3" l="1"/>
  <c r="B3335" i="3"/>
  <c r="C3335" i="3" l="1"/>
  <c r="B3336" i="3"/>
  <c r="C3336" i="3" l="1"/>
  <c r="B3337" i="3"/>
  <c r="C3337" i="3" l="1"/>
  <c r="B3338" i="3"/>
  <c r="B3339" i="3" l="1"/>
  <c r="B3340" i="3" l="1"/>
  <c r="B3341" i="3" l="1"/>
  <c r="C3341" i="3" l="1"/>
  <c r="B3342" i="3"/>
  <c r="B3343" i="3" l="1"/>
  <c r="B3344" i="3" l="1"/>
  <c r="B3345" i="3" l="1"/>
  <c r="B3346" i="3" l="1"/>
  <c r="B3347" i="3" l="1"/>
  <c r="C3347" i="3" l="1"/>
  <c r="B3348" i="3"/>
  <c r="B3349" i="3" l="1"/>
  <c r="B3350" i="3" l="1"/>
  <c r="B3351" i="3" l="1"/>
  <c r="B3352" i="3" l="1"/>
  <c r="B3353" i="3" l="1"/>
  <c r="C3353" i="3" l="1"/>
  <c r="B3354" i="3"/>
  <c r="B3355" i="3" l="1"/>
  <c r="B3356" i="3" l="1"/>
  <c r="B3357" i="3" l="1"/>
  <c r="B3358" i="3" l="1"/>
  <c r="C3358" i="3" l="1"/>
  <c r="B3359" i="3"/>
  <c r="C3359" i="3" l="1"/>
  <c r="B3360" i="3"/>
  <c r="C3360" i="3" l="1"/>
  <c r="B3361" i="3"/>
  <c r="B3362" i="3" l="1"/>
  <c r="B3363" i="3" l="1"/>
  <c r="B3364" i="3" l="1"/>
  <c r="B3365" i="3" l="1"/>
  <c r="C3365" i="3" l="1"/>
  <c r="B3366" i="3"/>
  <c r="C3366" i="3" l="1"/>
  <c r="B3367" i="3"/>
  <c r="C3367" i="3" l="1"/>
  <c r="B3368" i="3"/>
  <c r="C3368" i="3" l="1"/>
  <c r="B3369" i="3"/>
  <c r="B3370" i="3" l="1"/>
  <c r="B3371" i="3" l="1"/>
  <c r="B3372" i="3" l="1"/>
  <c r="B3373" i="3" l="1"/>
  <c r="B3374" i="3" l="1"/>
  <c r="B3375" i="3" l="1"/>
  <c r="B3376" i="3" l="1"/>
  <c r="B3377" i="3" l="1"/>
  <c r="B3378" i="3" l="1"/>
  <c r="C3378" i="3" l="1"/>
  <c r="B3379" i="3"/>
  <c r="B3380" i="3" l="1"/>
  <c r="B3381" i="3" l="1"/>
  <c r="B3382" i="3" l="1"/>
  <c r="B3383" i="3" l="1"/>
  <c r="B3384" i="3" l="1"/>
  <c r="B3385" i="3" l="1"/>
  <c r="B3386" i="3" l="1"/>
  <c r="B3387" i="3" l="1"/>
  <c r="B3388" i="3" l="1"/>
  <c r="C3388" i="3" l="1"/>
  <c r="B3389" i="3"/>
  <c r="C3389" i="3" l="1"/>
  <c r="B3390" i="3"/>
  <c r="C3390" i="3" l="1"/>
  <c r="B3391" i="3"/>
  <c r="C3391" i="3" l="1"/>
  <c r="B3392" i="3"/>
  <c r="B3393" i="3" l="1"/>
  <c r="B3394" i="3" l="1"/>
  <c r="C3394" i="3" l="1"/>
  <c r="B3395" i="3"/>
  <c r="B3396" i="3" l="1"/>
  <c r="C3396" i="3" l="1"/>
  <c r="B3397" i="3"/>
  <c r="C3397" i="3" l="1"/>
  <c r="B3398" i="3"/>
  <c r="C3398" i="3" l="1"/>
  <c r="B3399" i="3"/>
  <c r="B3400" i="3" l="1"/>
  <c r="B3401" i="3" l="1"/>
  <c r="B3402" i="3" l="1"/>
  <c r="C3402" i="3" l="1"/>
  <c r="B3403" i="3"/>
  <c r="B3404" i="3" l="1"/>
  <c r="B3405" i="3" l="1"/>
  <c r="B3406" i="3" l="1"/>
  <c r="B3407" i="3" l="1"/>
  <c r="B3408" i="3" l="1"/>
  <c r="C3408" i="3" l="1"/>
  <c r="B3409" i="3"/>
  <c r="C3409" i="3" l="1"/>
  <c r="B3410" i="3"/>
  <c r="B3411" i="3" l="1"/>
  <c r="B3412" i="3" l="1"/>
  <c r="B3413" i="3" l="1"/>
  <c r="B3414" i="3" l="1"/>
  <c r="C3414" i="3" l="1"/>
  <c r="B3415" i="3"/>
  <c r="B3416" i="3" l="1"/>
  <c r="B3417" i="3" l="1"/>
  <c r="B3418" i="3" l="1"/>
  <c r="B3419" i="3" l="1"/>
  <c r="C3419" i="3" l="1"/>
  <c r="B3420" i="3"/>
  <c r="B3421" i="3" l="1"/>
  <c r="C3421" i="3" l="1"/>
  <c r="B3422" i="3"/>
  <c r="B3423" i="3" l="1"/>
  <c r="B3424" i="3" l="1"/>
  <c r="B3425" i="3" l="1"/>
  <c r="B3426" i="3" l="1"/>
  <c r="C3426" i="3" l="1"/>
  <c r="B3427" i="3"/>
  <c r="C3427" i="3" l="1"/>
  <c r="B3428" i="3"/>
  <c r="C3428" i="3" l="1"/>
  <c r="B3429" i="3"/>
  <c r="C3429" i="3" l="1"/>
  <c r="B3430" i="3"/>
  <c r="B3431" i="3" l="1"/>
  <c r="B3432" i="3" l="1"/>
  <c r="B3433" i="3" l="1"/>
  <c r="B3434" i="3" l="1"/>
  <c r="B3435" i="3" l="1"/>
  <c r="B3436" i="3" l="1"/>
  <c r="B3437" i="3" l="1"/>
  <c r="B3438" i="3" l="1"/>
  <c r="B3439" i="3" l="1"/>
  <c r="B3440" i="3" l="1"/>
  <c r="B3441" i="3" l="1"/>
  <c r="B3442" i="3" l="1"/>
  <c r="B3443" i="3" l="1"/>
  <c r="B3444" i="3" l="1"/>
  <c r="B3445" i="3" l="1"/>
  <c r="C3445" i="3" l="1"/>
  <c r="B3446" i="3"/>
  <c r="B3447" i="3" l="1"/>
  <c r="B3448" i="3" l="1"/>
  <c r="B3449" i="3" l="1"/>
  <c r="B3450" i="3" l="1"/>
  <c r="C3450" i="3" l="1"/>
  <c r="B3451" i="3"/>
  <c r="B3452" i="3" l="1"/>
  <c r="C3452" i="3" l="1"/>
  <c r="B3453" i="3"/>
  <c r="B3454" i="3" l="1"/>
  <c r="B3455" i="3" l="1"/>
  <c r="C3455" i="3" l="1"/>
  <c r="B3456" i="3"/>
  <c r="B3457" i="3" l="1"/>
  <c r="C3457" i="3" l="1"/>
  <c r="B3458" i="3"/>
  <c r="C3458" i="3" l="1"/>
  <c r="B3459" i="3"/>
  <c r="C3459" i="3" l="1"/>
  <c r="B3460" i="3"/>
  <c r="C3460" i="3" l="1"/>
  <c r="B3461" i="3"/>
  <c r="B3462" i="3" l="1"/>
  <c r="B3463" i="3" l="1"/>
  <c r="C3463" i="3" l="1"/>
  <c r="B3464" i="3"/>
  <c r="B3465" i="3" l="1"/>
  <c r="B3466" i="3" l="1"/>
  <c r="B3467" i="3" l="1"/>
  <c r="B3468" i="3" l="1"/>
  <c r="B3469" i="3" l="1"/>
  <c r="C3469" i="3" l="1"/>
  <c r="B3470" i="3"/>
  <c r="B3471" i="3" l="1"/>
  <c r="B3472" i="3" l="1"/>
  <c r="B3473" i="3" l="1"/>
  <c r="B3474" i="3" l="1"/>
  <c r="B3475" i="3" l="1"/>
  <c r="B3476" i="3" l="1"/>
  <c r="C3476" i="3" l="1"/>
  <c r="B3477" i="3"/>
  <c r="C3477" i="3" l="1"/>
  <c r="B3478" i="3"/>
  <c r="B3479" i="3" l="1"/>
  <c r="B3480" i="3" l="1"/>
  <c r="C3480" i="3" l="1"/>
  <c r="B3481" i="3"/>
  <c r="B3482" i="3" l="1"/>
  <c r="C3482" i="3" l="1"/>
  <c r="B3483" i="3"/>
  <c r="B3484" i="3" l="1"/>
  <c r="B3485" i="3" l="1"/>
  <c r="B3486" i="3" l="1"/>
  <c r="B3487" i="3" l="1"/>
  <c r="C3487" i="3" l="1"/>
  <c r="B3488" i="3"/>
  <c r="C3488" i="3" l="1"/>
  <c r="B3489" i="3"/>
  <c r="C3489" i="3" l="1"/>
  <c r="B3490" i="3"/>
  <c r="C3490" i="3" l="1"/>
  <c r="B3491" i="3"/>
  <c r="B3492" i="3" l="1"/>
  <c r="B3493" i="3" l="1"/>
  <c r="B3494" i="3" l="1"/>
  <c r="C3494" i="3" l="1"/>
  <c r="B3495" i="3"/>
  <c r="B3496" i="3" l="1"/>
  <c r="B3497" i="3" l="1"/>
  <c r="B3498" i="3" l="1"/>
  <c r="B3499" i="3" l="1"/>
  <c r="B3500" i="3" l="1"/>
  <c r="B3501" i="3" l="1"/>
  <c r="B3502" i="3" l="1"/>
  <c r="B3503" i="3" l="1"/>
  <c r="B3504" i="3" l="1"/>
  <c r="B3505" i="3" l="1"/>
  <c r="B3506" i="3" l="1"/>
  <c r="B3507" i="3" l="1"/>
  <c r="C3507" i="3" l="1"/>
  <c r="B3508" i="3"/>
  <c r="B3509" i="3" l="1"/>
  <c r="C3509" i="3" l="1"/>
  <c r="B3510" i="3"/>
  <c r="B3511" i="3" l="1"/>
  <c r="C3511" i="3" l="1"/>
  <c r="B3512" i="3"/>
  <c r="B3513" i="3" l="1"/>
  <c r="C3513" i="3" l="1"/>
  <c r="B3514" i="3"/>
  <c r="B3515" i="3" l="1"/>
  <c r="B3516" i="3" l="1"/>
  <c r="B3517" i="3" l="1"/>
  <c r="B3518" i="3" l="1"/>
  <c r="C3518" i="3" l="1"/>
  <c r="B3519" i="3"/>
  <c r="C3519" i="3" l="1"/>
  <c r="B3520" i="3"/>
  <c r="C3520" i="3" l="1"/>
  <c r="B3521" i="3"/>
  <c r="C3521" i="3" l="1"/>
  <c r="B3522" i="3"/>
  <c r="B3523" i="3" l="1"/>
  <c r="B3524" i="3" l="1"/>
  <c r="B3525" i="3" l="1"/>
  <c r="C3525" i="3" l="1"/>
  <c r="B3526" i="3"/>
  <c r="B3527" i="3" l="1"/>
  <c r="B3528" i="3" l="1"/>
  <c r="B3529" i="3" l="1"/>
  <c r="B3530" i="3" l="1"/>
  <c r="B3531" i="3" l="1"/>
  <c r="B3532" i="3" l="1"/>
  <c r="B3533" i="3" l="1"/>
  <c r="B3534" i="3" l="1"/>
  <c r="B3535" i="3" l="1"/>
  <c r="B3536" i="3" l="1"/>
  <c r="B3537" i="3" l="1"/>
  <c r="C3537" i="3" l="1"/>
  <c r="B3538" i="3"/>
  <c r="C3538" i="3" l="1"/>
  <c r="B3539" i="3"/>
  <c r="B3540" i="3" l="1"/>
  <c r="B3541" i="3" l="1"/>
  <c r="C3541" i="3" l="1"/>
  <c r="B3542" i="3"/>
  <c r="B3543" i="3" l="1"/>
  <c r="C3543" i="3" l="1"/>
  <c r="B3544" i="3"/>
  <c r="B3545" i="3" l="1"/>
  <c r="B3546" i="3" l="1"/>
  <c r="C3546" i="3" l="1"/>
  <c r="B3547" i="3"/>
  <c r="C3547" i="3" l="1"/>
  <c r="B3548" i="3"/>
  <c r="B3549" i="3" l="1"/>
  <c r="C3549" i="3" l="1"/>
  <c r="B3550" i="3"/>
  <c r="C3550" i="3" l="1"/>
  <c r="B3551" i="3"/>
  <c r="C3551" i="3" l="1"/>
  <c r="B3552" i="3"/>
  <c r="B3553" i="3" l="1"/>
  <c r="B3554" i="3" l="1"/>
  <c r="C3554" i="3" l="1"/>
  <c r="B3555" i="3"/>
  <c r="B3556" i="3" l="1"/>
  <c r="C3556" i="3" l="1"/>
  <c r="B3557" i="3"/>
  <c r="B3558" i="3" l="1"/>
  <c r="B3559" i="3" l="1"/>
  <c r="B3560" i="3" l="1"/>
  <c r="B3561" i="3" l="1"/>
  <c r="B3562" i="3" l="1"/>
  <c r="B3563" i="3" l="1"/>
  <c r="B3564" i="3" l="1"/>
  <c r="B3565" i="3" l="1"/>
  <c r="B3566" i="3" l="1"/>
  <c r="B3567" i="3" l="1"/>
  <c r="B3568" i="3" l="1"/>
  <c r="C3568" i="3" l="1"/>
  <c r="B3569" i="3"/>
  <c r="B3570" i="3" l="1"/>
  <c r="B3571" i="3" l="1"/>
  <c r="B3572" i="3" l="1"/>
  <c r="C3572" i="3" l="1"/>
  <c r="B3573" i="3"/>
  <c r="B3574" i="3" l="1"/>
  <c r="C3574" i="3" l="1"/>
  <c r="B3575" i="3"/>
  <c r="B3576" i="3" l="1"/>
  <c r="B3577" i="3" l="1"/>
  <c r="C3577" i="3" l="1"/>
  <c r="B3578" i="3"/>
  <c r="C3578" i="3" l="1"/>
  <c r="B3579" i="3"/>
  <c r="C3579" i="3" l="1"/>
  <c r="B3580" i="3"/>
  <c r="C3580" i="3" l="1"/>
  <c r="B3581" i="3"/>
  <c r="C3581" i="3" l="1"/>
  <c r="B3582" i="3"/>
  <c r="C3582" i="3" l="1"/>
  <c r="B3583" i="3"/>
  <c r="B3584" i="3" l="1"/>
  <c r="B3585" i="3" l="1"/>
  <c r="B3586" i="3" l="1"/>
  <c r="C3586" i="3" l="1"/>
  <c r="B3587" i="3"/>
  <c r="B3588" i="3" l="1"/>
  <c r="B3589" i="3" l="1"/>
  <c r="B3590" i="3" l="1"/>
  <c r="C3590" i="3" l="1"/>
  <c r="B3591" i="3"/>
  <c r="B3592" i="3" l="1"/>
  <c r="B3593" i="3" l="1"/>
  <c r="B3594" i="3" l="1"/>
  <c r="B3595" i="3" l="1"/>
  <c r="B3596" i="3" l="1"/>
  <c r="B3597" i="3" l="1"/>
  <c r="B3598" i="3" l="1"/>
  <c r="B3599" i="3" l="1"/>
  <c r="C3599" i="3" l="1"/>
  <c r="B3600" i="3"/>
  <c r="B3601" i="3" l="1"/>
  <c r="B3602" i="3" l="1"/>
  <c r="B3603" i="3" l="1"/>
  <c r="C3603" i="3" l="1"/>
  <c r="B3604" i="3"/>
  <c r="B3605" i="3" l="1"/>
  <c r="B3606" i="3" l="1"/>
  <c r="B3607" i="3" l="1"/>
  <c r="B3608" i="3" l="1"/>
  <c r="C3608" i="3" l="1"/>
  <c r="B3609" i="3"/>
  <c r="C3609" i="3" l="1"/>
  <c r="B3610" i="3"/>
  <c r="C3610" i="3" l="1"/>
  <c r="B3611" i="3"/>
  <c r="C3611" i="3" l="1"/>
  <c r="B3612" i="3"/>
  <c r="C3612" i="3" l="1"/>
  <c r="B3613" i="3"/>
  <c r="B3614" i="3" l="1"/>
  <c r="B3615" i="3" l="1"/>
  <c r="B3616" i="3" l="1"/>
  <c r="B3617" i="3" l="1"/>
  <c r="C3617" i="3" l="1"/>
  <c r="B3618" i="3"/>
  <c r="B3619" i="3" l="1"/>
  <c r="B3620" i="3" l="1"/>
  <c r="C3620" i="3" l="1"/>
  <c r="B3621" i="3"/>
  <c r="B3622" i="3" l="1"/>
  <c r="C3622" i="3" l="1"/>
  <c r="B3623" i="3"/>
  <c r="B3624" i="3" l="1"/>
  <c r="B3625" i="3" l="1"/>
  <c r="B3626" i="3" l="1"/>
  <c r="B3627" i="3" l="1"/>
  <c r="B3628" i="3" l="1"/>
  <c r="B3629" i="3" l="1"/>
  <c r="B3630" i="3" l="1"/>
  <c r="B3631" i="3" l="1"/>
  <c r="B3632" i="3" l="1"/>
  <c r="B3633" i="3" l="1"/>
  <c r="C3633" i="3" l="1"/>
  <c r="B3634" i="3"/>
  <c r="B3635" i="3" l="1"/>
  <c r="C3635" i="3" l="1"/>
  <c r="B3636" i="3"/>
  <c r="B3637" i="3" l="1"/>
  <c r="B3638" i="3" l="1"/>
  <c r="C3638" i="3" l="1"/>
  <c r="B3639" i="3"/>
  <c r="C3639" i="3" l="1"/>
  <c r="B3640" i="3"/>
  <c r="C3640" i="3" l="1"/>
  <c r="B3641" i="3"/>
  <c r="C3641" i="3" l="1"/>
  <c r="B3642" i="3"/>
  <c r="N34" i="1" l="1"/>
  <c r="C2896" i="3"/>
  <c r="C2531" i="3"/>
  <c r="C3626" i="3"/>
  <c r="C2378" i="3"/>
  <c r="C2743" i="3"/>
  <c r="C2194" i="3"/>
  <c r="C2165" i="3"/>
  <c r="C3261" i="3"/>
  <c r="C3108" i="3"/>
  <c r="C82" i="3" l="1"/>
  <c r="C143" i="3" l="1"/>
  <c r="C112" i="3"/>
  <c r="C175" i="3" l="1"/>
  <c r="C235" i="3" l="1"/>
  <c r="C204" i="3"/>
  <c r="C266" i="3" l="1"/>
  <c r="C307" i="3" l="1"/>
  <c r="C327" i="3"/>
  <c r="C386" i="3" l="1"/>
  <c r="C355" i="3"/>
  <c r="C356" i="3"/>
  <c r="C416" i="3" l="1"/>
  <c r="C417" i="3"/>
  <c r="C447" i="3" l="1"/>
  <c r="C448" i="3"/>
  <c r="C477" i="3" l="1"/>
  <c r="C478" i="3"/>
  <c r="C508" i="3" l="1"/>
  <c r="C509" i="3"/>
  <c r="C539" i="3" l="1"/>
  <c r="C569" i="3"/>
  <c r="C570" i="3"/>
  <c r="C601" i="3" l="1"/>
  <c r="C580" i="3"/>
  <c r="C600" i="3" l="1"/>
  <c r="C631" i="3"/>
  <c r="C662" i="3" l="1"/>
  <c r="C720" i="3" l="1"/>
  <c r="C721" i="3"/>
  <c r="C693" i="3"/>
  <c r="C692" i="3" l="1"/>
  <c r="C751" i="3" l="1"/>
  <c r="C781" i="3" l="1"/>
  <c r="C782" i="3"/>
  <c r="C812" i="3" l="1"/>
  <c r="C813" i="3"/>
  <c r="C842" i="3" l="1"/>
  <c r="C843" i="3"/>
  <c r="C873" i="3" l="1"/>
  <c r="C874" i="3"/>
  <c r="C904" i="3" l="1"/>
  <c r="C934" i="3" l="1"/>
  <c r="C935" i="3"/>
  <c r="C965" i="3" l="1"/>
  <c r="C966" i="3"/>
  <c r="C996" i="3" l="1"/>
  <c r="C1027" i="3" l="1"/>
  <c r="C1057" i="3" l="1"/>
  <c r="C1058" i="3"/>
  <c r="C1085" i="3" l="1"/>
  <c r="C1086" i="3"/>
  <c r="C1116" i="3" l="1"/>
  <c r="C1146" i="3" l="1"/>
  <c r="C1147" i="3"/>
  <c r="C1177" i="3" l="1"/>
  <c r="C1178" i="3"/>
  <c r="C1207" i="3" l="1"/>
  <c r="C1208" i="3"/>
  <c r="C1238" i="3" l="1"/>
  <c r="C1239" i="3"/>
  <c r="C1218" i="3"/>
  <c r="C1269" i="3" l="1"/>
  <c r="C1299" i="3" l="1"/>
  <c r="C1300" i="3"/>
  <c r="C1330" i="3" l="1"/>
  <c r="C1331" i="3"/>
  <c r="C1361" i="3" l="1"/>
  <c r="C1392" i="3" l="1"/>
  <c r="C1422" i="3" l="1"/>
  <c r="C1423" i="3"/>
  <c r="C1451" i="3" l="1"/>
  <c r="C1483" i="3" l="1"/>
  <c r="C1512" i="3" l="1"/>
  <c r="C1543" i="3" l="1"/>
  <c r="C1573" i="3" l="1"/>
  <c r="C1604" i="3" l="1"/>
  <c r="C1636" i="3" l="1"/>
  <c r="C1665" i="3" l="1"/>
  <c r="C1696" i="3" l="1"/>
  <c r="C1727" i="3" l="1"/>
  <c r="C1788" i="3" l="1"/>
  <c r="C1768" i="3"/>
  <c r="C1816" i="3" l="1"/>
  <c r="C1817" i="3"/>
  <c r="C1847" i="3" l="1"/>
  <c r="C1877" i="3" l="1"/>
  <c r="C1878" i="3"/>
  <c r="C1908" i="3" l="1"/>
  <c r="C1909" i="3"/>
  <c r="C1938" i="3" l="1"/>
  <c r="C1939" i="3"/>
  <c r="C1969" i="3" l="1"/>
  <c r="C1970" i="3"/>
  <c r="C2000" i="3" l="1"/>
  <c r="C2030" i="3" l="1"/>
  <c r="C2031" i="3"/>
  <c r="C2061" i="3" l="1"/>
  <c r="C2062" i="3"/>
  <c r="C2041" i="3"/>
  <c r="C2092" i="3" l="1"/>
  <c r="C2123" i="3" l="1"/>
  <c r="C2153" i="3" l="1"/>
  <c r="C2154" i="3"/>
  <c r="C2181" i="3" l="1"/>
  <c r="C2182" i="3"/>
  <c r="C2212" i="3" l="1"/>
  <c r="C2242" i="3" l="1"/>
  <c r="C2243" i="3"/>
  <c r="C2273" i="3" l="1"/>
  <c r="C2274" i="3"/>
  <c r="C2303" i="3" l="1"/>
  <c r="C2304" i="3"/>
  <c r="C2334" i="3" l="1"/>
  <c r="C2335" i="3"/>
  <c r="C2365" i="3" l="1"/>
  <c r="C2395" i="3" l="1"/>
  <c r="C2396" i="3"/>
  <c r="C2426" i="3" l="1"/>
  <c r="C2427" i="3"/>
  <c r="C2457" i="3" l="1"/>
  <c r="C2488" i="3" l="1"/>
  <c r="C2518" i="3" l="1"/>
  <c r="C2519" i="3"/>
  <c r="C2546" i="3" l="1"/>
  <c r="C2547" i="3"/>
  <c r="C2577" i="3" l="1"/>
  <c r="C2607" i="3" l="1"/>
  <c r="C2608" i="3"/>
  <c r="C2638" i="3" l="1"/>
  <c r="C2639" i="3"/>
  <c r="C2668" i="3" l="1"/>
  <c r="C2669" i="3"/>
  <c r="C2699" i="3" l="1"/>
  <c r="C2700" i="3"/>
  <c r="C2679" i="3"/>
  <c r="C2730" i="3" l="1"/>
  <c r="C2760" i="3" l="1"/>
  <c r="C2761" i="3"/>
  <c r="C2791" i="3" l="1"/>
  <c r="C2792" i="3"/>
  <c r="C2822" i="3" l="1"/>
  <c r="C2853" i="3" l="1"/>
  <c r="C2883" i="3" l="1"/>
  <c r="C2884" i="3"/>
  <c r="C2912" i="3" l="1"/>
  <c r="C2944" i="3" l="1"/>
  <c r="C2973" i="3" l="1"/>
  <c r="C3004" i="3" l="1"/>
  <c r="C3034" i="3" l="1"/>
  <c r="C3065" i="3" l="1"/>
  <c r="C3097" i="3" l="1"/>
  <c r="C3126" i="3" l="1"/>
  <c r="C3157" i="3" l="1"/>
  <c r="C3188" i="3" l="1"/>
  <c r="C3249" i="3" l="1"/>
  <c r="C3229" i="3"/>
  <c r="C3277" i="3" l="1"/>
  <c r="C3278" i="3"/>
  <c r="C3308" i="3" l="1"/>
  <c r="C3338" i="3" l="1"/>
  <c r="C3339" i="3"/>
  <c r="C3369" i="3" l="1"/>
  <c r="C3370" i="3"/>
  <c r="C3399" i="3" l="1"/>
  <c r="C3400" i="3"/>
  <c r="C3430" i="3" l="1"/>
  <c r="C3431" i="3"/>
  <c r="C3461" i="3" l="1"/>
  <c r="C3491" i="3" l="1"/>
  <c r="C3492" i="3"/>
  <c r="C3522" i="3" l="1"/>
  <c r="C3523" i="3"/>
  <c r="C3502" i="3"/>
  <c r="C3553" i="3" l="1"/>
  <c r="C3584" i="3" l="1"/>
  <c r="C3614" i="3" l="1"/>
  <c r="C3615" i="3"/>
  <c r="C3642" i="3" l="1"/>
  <c r="C51" i="3" l="1"/>
  <c r="C76" i="3" l="1"/>
  <c r="C45" i="3" l="1"/>
  <c r="C106" i="3" l="1"/>
  <c r="C427" i="3" l="1"/>
  <c r="C670" i="3"/>
  <c r="C639" i="3"/>
  <c r="C609" i="3"/>
  <c r="C731" i="3"/>
  <c r="C517" i="3"/>
  <c r="C792" i="3"/>
  <c r="C701" i="3"/>
  <c r="C548" i="3"/>
  <c r="C229" i="3"/>
  <c r="C213" i="3"/>
  <c r="C2709" i="3"/>
  <c r="C198" i="3"/>
  <c r="C183" i="3"/>
  <c r="C3605" i="3"/>
  <c r="C3592" i="3"/>
  <c r="C3028" i="3"/>
  <c r="C3393" i="3"/>
  <c r="C1567" i="3"/>
  <c r="C1963" i="3"/>
  <c r="C3059" i="3"/>
  <c r="C2083" i="3"/>
  <c r="C2070" i="3"/>
  <c r="C987" i="3"/>
  <c r="C2328" i="3"/>
  <c r="C274" i="3"/>
  <c r="C2540" i="3"/>
  <c r="C2527" i="3"/>
  <c r="C2267" i="3"/>
  <c r="C2253" i="3"/>
  <c r="C1140" i="3"/>
  <c r="C2389" i="3"/>
  <c r="C2374" i="3"/>
  <c r="C2175" i="3"/>
  <c r="C2162" i="3"/>
  <c r="C578" i="3"/>
  <c r="C3120" i="3"/>
  <c r="C3105" i="3"/>
  <c r="C2998" i="3"/>
  <c r="C1902" i="3"/>
  <c r="C1888" i="3"/>
  <c r="C2936" i="3"/>
  <c r="C3454" i="3"/>
  <c r="C3439" i="3"/>
  <c r="C2754" i="3"/>
  <c r="C2740" i="3"/>
  <c r="C3301" i="3"/>
  <c r="C3288" i="3"/>
  <c r="C3227" i="3"/>
  <c r="C1232" i="3"/>
  <c r="C3196" i="3"/>
  <c r="C2693" i="3"/>
  <c r="C2358" i="3"/>
  <c r="C3332" i="3"/>
  <c r="C1079" i="3"/>
  <c r="C1066" i="3"/>
  <c r="C3089" i="3"/>
  <c r="C3074" i="3"/>
  <c r="C2632" i="3"/>
  <c r="C1506" i="3"/>
  <c r="C928" i="3"/>
  <c r="C913" i="3"/>
  <c r="C3636" i="3"/>
  <c r="C3623" i="3"/>
  <c r="C2967" i="3"/>
  <c r="C1690" i="3"/>
  <c r="C1674" i="3"/>
  <c r="C1932" i="3"/>
  <c r="C2144" i="3"/>
  <c r="C2131" i="3"/>
  <c r="C1293" i="3"/>
  <c r="C1279" i="3"/>
  <c r="C244" i="3"/>
  <c r="C1537" i="3"/>
  <c r="C3363" i="3"/>
  <c r="C3349" i="3"/>
  <c r="C2785" i="3"/>
  <c r="C2770" i="3"/>
  <c r="C2205" i="3"/>
  <c r="C2192" i="3"/>
  <c r="C2114" i="3"/>
  <c r="C2100" i="3"/>
  <c r="C3544" i="3"/>
  <c r="C3531" i="3"/>
  <c r="C1324" i="3"/>
  <c r="C1309" i="3"/>
  <c r="C3258" i="3"/>
  <c r="C152" i="3"/>
  <c r="C1705" i="3"/>
  <c r="C867" i="3"/>
  <c r="C2601" i="3"/>
  <c r="C1735" i="3"/>
  <c r="C1993" i="3"/>
  <c r="C1978" i="3"/>
  <c r="C1370" i="3"/>
  <c r="C379" i="3"/>
  <c r="C366" i="3"/>
  <c r="C1171" i="3"/>
  <c r="C2297" i="3"/>
  <c r="C2420" i="3"/>
  <c r="C1840" i="3"/>
  <c r="C1827" i="3"/>
  <c r="C1248" i="3"/>
  <c r="C2479" i="3"/>
  <c r="C1766" i="3"/>
  <c r="C3516" i="3"/>
  <c r="C3500" i="3"/>
  <c r="C1628" i="3"/>
  <c r="C1613" i="3"/>
  <c r="C2055" i="3"/>
  <c r="C2039" i="3"/>
  <c r="C2448" i="3"/>
  <c r="C2024" i="3"/>
  <c r="C2009" i="3"/>
  <c r="C1598" i="3"/>
  <c r="C3575" i="3"/>
  <c r="C3561" i="3"/>
  <c r="C1797" i="3"/>
  <c r="C1475" i="3"/>
  <c r="C336" i="3"/>
  <c r="C2831" i="3"/>
  <c r="C1659" i="3"/>
  <c r="C1644" i="3"/>
  <c r="C3424" i="3"/>
  <c r="C897" i="3"/>
  <c r="C3485" i="3"/>
  <c r="C3470" i="3"/>
  <c r="C1018" i="3"/>
  <c r="C3151" i="3"/>
  <c r="C3135" i="3"/>
  <c r="C1871" i="3"/>
  <c r="C959" i="3"/>
  <c r="C3166" i="3"/>
  <c r="C2236" i="3"/>
  <c r="C305" i="3"/>
  <c r="C502" i="3"/>
  <c r="C714" i="3"/>
  <c r="C806" i="3"/>
  <c r="C622" i="3"/>
  <c r="C775" i="3"/>
  <c r="C471" i="3"/>
  <c r="C683" i="3"/>
  <c r="C653" i="3"/>
  <c r="C563" i="3"/>
  <c r="C836" i="3"/>
  <c r="C744" i="3"/>
  <c r="C532" i="3"/>
  <c r="C410" i="3"/>
  <c r="C441" i="3"/>
  <c r="C167" i="3"/>
  <c r="C137" i="3"/>
  <c r="C594" i="3"/>
  <c r="C451" i="3" l="1"/>
  <c r="C488" i="3" l="1"/>
  <c r="C512" i="3"/>
  <c r="C853" i="3" l="1"/>
  <c r="C883" i="3" l="1"/>
  <c r="C914" i="3" l="1"/>
  <c r="C938" i="3"/>
  <c r="C944" i="3" l="1"/>
  <c r="C969" i="3"/>
  <c r="C1030" i="3" l="1"/>
  <c r="C1182" i="3" l="1"/>
  <c r="C1243" i="3" l="1"/>
  <c r="C1547" i="3" l="1"/>
  <c r="C1608" i="3" l="1"/>
  <c r="C1912" i="3" l="1"/>
  <c r="C1949" i="3" l="1"/>
  <c r="C1973" i="3"/>
  <c r="C2314" i="3" l="1"/>
  <c r="C2344" i="3" l="1"/>
  <c r="C2375" i="3" l="1"/>
  <c r="C2399" i="3"/>
  <c r="C2405" i="3" l="1"/>
  <c r="C2430" i="3"/>
  <c r="C2491" i="3" l="1"/>
  <c r="C2643" i="3" l="1"/>
  <c r="C2704" i="3" l="1"/>
  <c r="C3008" i="3" l="1"/>
  <c r="C3069" i="3" l="1"/>
  <c r="C3373" i="3" l="1"/>
  <c r="C3410" i="3" l="1"/>
  <c r="C3434" i="3"/>
  <c r="C86" i="3" l="1"/>
  <c r="C147" i="3" l="1"/>
  <c r="C223" i="3" l="1"/>
  <c r="C253" i="3" l="1"/>
  <c r="C284" i="3" l="1"/>
  <c r="C345" i="3"/>
  <c r="C360" i="3" l="1"/>
  <c r="C421" i="3" l="1"/>
  <c r="C376" i="3"/>
  <c r="C679" i="3" l="1"/>
  <c r="C710" i="3" l="1"/>
  <c r="C725" i="3"/>
  <c r="C741" i="3" l="1"/>
  <c r="C756" i="3"/>
  <c r="C817" i="3" l="1"/>
  <c r="C878" i="3" l="1"/>
  <c r="C1000" i="3" l="1"/>
  <c r="C1091" i="3" l="1"/>
  <c r="C1106" i="3" l="1"/>
  <c r="C1152" i="3" l="1"/>
  <c r="C1166" i="3" l="1"/>
  <c r="C1227" i="3" l="1"/>
  <c r="C1319" i="3" l="1"/>
  <c r="C1349" i="3" l="1"/>
  <c r="C1380" i="3" l="1"/>
  <c r="C1472" i="3" l="1"/>
  <c r="C1441" i="3" l="1"/>
  <c r="C1456" i="3"/>
  <c r="C1517" i="3" l="1"/>
  <c r="C1531" i="3" l="1"/>
  <c r="C1592" i="3" l="1"/>
  <c r="C1684" i="3" l="1"/>
  <c r="C1714" i="3" l="1"/>
  <c r="C1745" i="3" l="1"/>
  <c r="C1806" i="3" l="1"/>
  <c r="C1821" i="3"/>
  <c r="C1837" i="3" l="1"/>
  <c r="C1882" i="3" l="1"/>
  <c r="C2140" i="3" l="1"/>
  <c r="C2171" i="3" l="1"/>
  <c r="C2186" i="3"/>
  <c r="C2202" i="3" l="1"/>
  <c r="C2217" i="3"/>
  <c r="C2278" i="3" l="1"/>
  <c r="C2339" i="3" l="1"/>
  <c r="C2461" i="3" l="1"/>
  <c r="C2552" i="3" l="1"/>
  <c r="C2567" i="3" l="1"/>
  <c r="C2613" i="3" l="1"/>
  <c r="C2627" i="3" l="1"/>
  <c r="C2688" i="3" l="1"/>
  <c r="C2780" i="3" l="1"/>
  <c r="C2810" i="3"/>
  <c r="C2841" i="3" l="1"/>
  <c r="C2902" i="3" l="1"/>
  <c r="C2917" i="3"/>
  <c r="C2933" i="3" l="1"/>
  <c r="C2978" i="3" l="1"/>
  <c r="C2992" i="3" l="1"/>
  <c r="C3053" i="3" l="1"/>
  <c r="C3145" i="3" l="1"/>
  <c r="C3175" i="3"/>
  <c r="C3206" i="3" l="1"/>
  <c r="C3267" i="3" l="1"/>
  <c r="C3282" i="3"/>
  <c r="C3298" i="3" l="1"/>
  <c r="C3343" i="3" l="1"/>
  <c r="C3601" i="3" l="1"/>
  <c r="C70" i="3" l="1"/>
  <c r="C131" i="3"/>
  <c r="C56" i="3" l="1"/>
  <c r="C3632" i="3" l="1"/>
  <c r="C166" i="3" l="1"/>
  <c r="C258" i="3" l="1"/>
  <c r="C272" i="3" l="1"/>
  <c r="C311" i="3" l="1"/>
  <c r="C500" i="3" l="1"/>
  <c r="C561" i="3" l="1"/>
  <c r="C515" i="3" l="1"/>
  <c r="C545" i="3"/>
  <c r="C592" i="3"/>
  <c r="C576" i="3" l="1"/>
  <c r="C606" i="3"/>
  <c r="C637" i="3"/>
  <c r="C648" i="3"/>
  <c r="C676" i="3" l="1"/>
  <c r="C707" i="3" l="1"/>
  <c r="C768" i="3" l="1"/>
  <c r="C787" i="3" l="1"/>
  <c r="C829" i="3"/>
  <c r="C865" i="3" l="1"/>
  <c r="C957" i="3" l="1"/>
  <c r="C921" i="3"/>
  <c r="C926" i="3"/>
  <c r="C911" i="3" l="1"/>
  <c r="C972" i="3" l="1"/>
  <c r="C1042" i="3" l="1"/>
  <c r="C1003" i="3" l="1"/>
  <c r="C1184" i="3" l="1"/>
  <c r="C1262" i="3" l="1"/>
  <c r="C1246" i="3" l="1"/>
  <c r="C1276" i="3"/>
  <c r="C1354" i="3"/>
  <c r="C1307" i="3" l="1"/>
  <c r="C1337" i="3"/>
  <c r="C1368" i="3"/>
  <c r="C1407" i="3" l="1"/>
  <c r="C1549" i="3" l="1"/>
  <c r="C1627" i="3" l="1"/>
  <c r="C1611" i="3" l="1"/>
  <c r="C1641" i="3"/>
  <c r="C1719" i="3"/>
  <c r="C1672" i="3" l="1"/>
  <c r="C1702" i="3"/>
  <c r="C1733" i="3"/>
  <c r="C1772" i="3" l="1"/>
  <c r="C1961" i="3" l="1"/>
  <c r="C1914" i="3" l="1"/>
  <c r="C2022" i="3" l="1"/>
  <c r="C1976" i="3" l="1"/>
  <c r="C2006" i="3"/>
  <c r="C2053" i="3"/>
  <c r="C2037" i="3" l="1"/>
  <c r="C2067" i="3"/>
  <c r="C2098" i="3" l="1"/>
  <c r="C2109" i="3"/>
  <c r="C2137" i="3" l="1"/>
  <c r="C2168" i="3" l="1"/>
  <c r="C2187" i="3" l="1"/>
  <c r="C2229" i="3" l="1"/>
  <c r="C2248" i="3" l="1"/>
  <c r="C2290" i="3" l="1"/>
  <c r="C2326" i="3" l="1"/>
  <c r="C2382" i="3" l="1"/>
  <c r="C2387" i="3"/>
  <c r="C2372" i="3" l="1"/>
  <c r="C2418" i="3"/>
  <c r="C2433" i="3" l="1"/>
  <c r="C2503" i="3" l="1"/>
  <c r="C2464" i="3" l="1"/>
  <c r="C2645" i="3" l="1"/>
  <c r="C2723" i="3" l="1"/>
  <c r="C2707" i="3" l="1"/>
  <c r="C2737" i="3"/>
  <c r="C2815" i="3" l="1"/>
  <c r="C2768" i="3" l="1"/>
  <c r="C2798" i="3"/>
  <c r="C2829" i="3" l="1"/>
  <c r="C2868" i="3" l="1"/>
  <c r="C3010" i="3" l="1"/>
  <c r="C3088" i="3" l="1"/>
  <c r="C3072" i="3" l="1"/>
  <c r="C3102" i="3"/>
  <c r="C3180" i="3" l="1"/>
  <c r="C3133" i="3" l="1"/>
  <c r="C3163" i="3"/>
  <c r="C3194" i="3"/>
  <c r="C3233" i="3" l="1"/>
  <c r="C3375" i="3" l="1"/>
  <c r="C3422" i="3"/>
  <c r="C3483" i="3" l="1"/>
  <c r="C3437" i="3" l="1"/>
  <c r="C3467" i="3"/>
  <c r="C3514" i="3"/>
  <c r="C3498" i="3" l="1"/>
  <c r="C3528" i="3"/>
  <c r="C3559" i="3" l="1"/>
  <c r="C3570" i="3"/>
  <c r="C3598" i="3" l="1"/>
  <c r="C3629" i="3" l="1"/>
  <c r="C150" i="3" l="1"/>
  <c r="C211" i="3" l="1"/>
  <c r="C46" i="3" l="1"/>
  <c r="C33" i="3" l="1"/>
  <c r="C37" i="3"/>
  <c r="C241" i="3"/>
  <c r="C180" i="3" l="1"/>
  <c r="C77" i="3"/>
  <c r="C108" i="3"/>
  <c r="C138" i="3"/>
  <c r="C169" i="3"/>
  <c r="C199" i="3"/>
  <c r="C230" i="3"/>
  <c r="C261" i="3"/>
  <c r="C289" i="3"/>
  <c r="C320" i="3"/>
  <c r="C350" i="3"/>
  <c r="C381" i="3"/>
  <c r="C3607" i="3"/>
  <c r="C3548" i="3"/>
  <c r="C3517" i="3"/>
  <c r="C3486" i="3"/>
  <c r="C3456" i="3"/>
  <c r="C3425" i="3"/>
  <c r="C3395" i="3"/>
  <c r="C3364" i="3"/>
  <c r="C3333" i="3"/>
  <c r="C3303" i="3"/>
  <c r="C3272" i="3"/>
  <c r="C3242" i="3"/>
  <c r="C3211" i="3"/>
  <c r="C3183" i="3"/>
  <c r="C3152" i="3"/>
  <c r="C3121" i="3"/>
  <c r="C3091" i="3"/>
  <c r="C3060" i="3"/>
  <c r="C3030" i="3"/>
  <c r="C2999" i="3"/>
  <c r="C2968" i="3"/>
  <c r="C2938" i="3"/>
  <c r="C2907" i="3"/>
  <c r="C2877" i="3"/>
  <c r="C2846" i="3"/>
  <c r="C2818" i="3"/>
  <c r="C2787" i="3"/>
  <c r="C2756" i="3"/>
  <c r="C2726" i="3"/>
  <c r="C2695" i="3"/>
  <c r="C2665" i="3"/>
  <c r="C2634" i="3"/>
  <c r="C2603" i="3"/>
  <c r="C2573" i="3"/>
  <c r="C2542" i="3"/>
  <c r="C2512" i="3"/>
  <c r="C2481" i="3"/>
  <c r="C2452" i="3"/>
  <c r="C2421" i="3"/>
  <c r="C2390" i="3"/>
  <c r="C2360" i="3"/>
  <c r="C2329" i="3"/>
  <c r="C2299" i="3"/>
  <c r="C2268" i="3"/>
  <c r="C2237" i="3"/>
  <c r="C2146" i="3"/>
  <c r="C2087" i="3"/>
  <c r="C2056" i="3"/>
  <c r="C2025" i="3"/>
  <c r="C1995" i="3"/>
  <c r="C1964" i="3"/>
  <c r="C1934" i="3"/>
  <c r="C1903" i="3"/>
  <c r="C1872" i="3"/>
  <c r="C1842" i="3"/>
  <c r="C1811" i="3"/>
  <c r="C1781" i="3"/>
  <c r="C1750" i="3"/>
  <c r="C1722" i="3"/>
  <c r="C1691" i="3"/>
  <c r="C1660" i="3"/>
  <c r="C1630" i="3"/>
  <c r="C1599" i="3"/>
  <c r="C1569" i="3"/>
  <c r="C1538" i="3"/>
  <c r="C1507" i="3"/>
  <c r="C1477" i="3"/>
  <c r="C1446" i="3"/>
  <c r="C1416" i="3"/>
  <c r="C1385" i="3"/>
  <c r="C1357" i="3"/>
  <c r="C1326" i="3"/>
  <c r="C1295" i="3"/>
  <c r="C1265" i="3"/>
  <c r="C1234" i="3"/>
  <c r="C1204" i="3"/>
  <c r="C1173" i="3"/>
  <c r="C1142" i="3"/>
  <c r="C1112" i="3"/>
  <c r="C1081" i="3"/>
  <c r="C1051" i="3"/>
  <c r="C1020" i="3"/>
  <c r="C991" i="3"/>
  <c r="C960" i="3"/>
  <c r="C929" i="3"/>
  <c r="C899" i="3"/>
  <c r="C868" i="3"/>
  <c r="C838" i="3"/>
  <c r="C807" i="3"/>
  <c r="C776" i="3"/>
  <c r="C726" i="3"/>
  <c r="C685" i="3"/>
  <c r="C626" i="3"/>
  <c r="C595" i="3"/>
  <c r="C564" i="3"/>
  <c r="C534" i="3"/>
  <c r="C503" i="3"/>
  <c r="C473" i="3"/>
  <c r="C442" i="3"/>
  <c r="C453" i="3"/>
  <c r="C411" i="3"/>
  <c r="C97" i="3" l="1"/>
  <c r="C128" i="3"/>
  <c r="C159" i="3" l="1"/>
  <c r="C214" i="3" l="1"/>
  <c r="C219" i="3"/>
  <c r="C280" i="3" l="1"/>
  <c r="C275" i="3" l="1"/>
  <c r="C402" i="3" l="1"/>
  <c r="C462" i="3" l="1"/>
  <c r="C493" i="3" l="1"/>
  <c r="C524" i="3" l="1"/>
  <c r="C518" i="3" l="1"/>
  <c r="C584" i="3"/>
  <c r="C549" i="3" l="1"/>
  <c r="C579" i="3" l="1"/>
  <c r="C645" i="3" l="1"/>
  <c r="C640" i="3" l="1"/>
  <c r="C737" i="3" l="1"/>
  <c r="C767" i="3" l="1"/>
  <c r="C798" i="3" l="1"/>
  <c r="C859" i="3" l="1"/>
  <c r="C858" i="3" l="1"/>
  <c r="C890" i="3"/>
  <c r="C889" i="3"/>
  <c r="C950" i="3" l="1"/>
  <c r="C945" i="3" l="1"/>
  <c r="C1011" i="3" l="1"/>
  <c r="C1098" i="3" l="1"/>
  <c r="C1133" i="3"/>
  <c r="C1129" i="3" l="1"/>
  <c r="C1193" i="3" l="1"/>
  <c r="C1224" i="3" l="1"/>
  <c r="C1255" i="3" l="1"/>
  <c r="C1315" i="3" l="1"/>
  <c r="C1310" i="3" l="1"/>
  <c r="C1376" i="3"/>
  <c r="C1463" i="3" l="1"/>
  <c r="C1498" i="3" l="1"/>
  <c r="C1494" i="3" l="1"/>
  <c r="C1558" i="3"/>
  <c r="C1589" i="3" l="1"/>
  <c r="C1620" i="3" l="1"/>
  <c r="C1680" i="3" l="1"/>
  <c r="C1675" i="3" l="1"/>
  <c r="C1741" i="3" l="1"/>
  <c r="C1736" i="3" l="1"/>
  <c r="C1863" i="3" l="1"/>
  <c r="C1923" i="3" l="1"/>
  <c r="C1954" i="3" l="1"/>
  <c r="C1985" i="3" l="1"/>
  <c r="C2045" i="3" l="1"/>
  <c r="C2106" i="3" l="1"/>
  <c r="C2198" i="3" l="1"/>
  <c r="C2228" i="3" l="1"/>
  <c r="C2259" i="3" l="1"/>
  <c r="C2320" i="3" l="1"/>
  <c r="C2319" i="3"/>
  <c r="C2351" i="3" l="1"/>
  <c r="C2350" i="3"/>
  <c r="C2411" i="3" l="1"/>
  <c r="C2472" i="3" l="1"/>
  <c r="C2594" i="3" l="1"/>
  <c r="C2654" i="3" l="1"/>
  <c r="C2685" i="3" l="1"/>
  <c r="C2716" i="3" l="1"/>
  <c r="C2776" i="3" l="1"/>
  <c r="C2837" i="3" l="1"/>
  <c r="C2959" i="3" l="1"/>
  <c r="C3019" i="3" l="1"/>
  <c r="C3050" i="3" l="1"/>
  <c r="C3081" i="3" l="1"/>
  <c r="C3141" i="3" l="1"/>
  <c r="C3202" i="3" l="1"/>
  <c r="C3324" i="3" l="1"/>
  <c r="C3384" i="3" l="1"/>
  <c r="C3415" i="3" l="1"/>
  <c r="C3446" i="3" l="1"/>
  <c r="C3506" i="3" l="1"/>
  <c r="C3567" i="3" l="1"/>
  <c r="C88" i="3" l="1"/>
  <c r="C119" i="3" l="1"/>
  <c r="C3562" i="3" l="1"/>
  <c r="C3501" i="3"/>
  <c r="C3471" i="3"/>
  <c r="C3440" i="3"/>
  <c r="C3197" i="3"/>
  <c r="C3136" i="3"/>
  <c r="C2955" i="3"/>
  <c r="C2924" i="3"/>
  <c r="C2771" i="3"/>
  <c r="C2590" i="3"/>
  <c r="C2559" i="3"/>
  <c r="C2406" i="3"/>
  <c r="C2101" i="3"/>
  <c r="C2040" i="3"/>
  <c r="C2010" i="3"/>
  <c r="C1979" i="3"/>
  <c r="C300" i="3" l="1"/>
  <c r="C484" i="3" l="1"/>
  <c r="C665" i="3" l="1"/>
  <c r="C1031" i="3" l="1"/>
  <c r="C1215" i="3" l="1"/>
  <c r="C1396" i="3" l="1"/>
  <c r="C1580" i="3" l="1"/>
  <c r="C1761" i="3" l="1"/>
  <c r="C1945" i="3" l="1"/>
  <c r="C2126" i="3" l="1"/>
  <c r="C2492" i="3" l="1"/>
  <c r="C2676" i="3" l="1"/>
  <c r="C2857" i="3" l="1"/>
  <c r="C3041" i="3" l="1"/>
  <c r="C3222" i="3" l="1"/>
  <c r="C3406" i="3" l="1"/>
  <c r="C3587" i="3" l="1"/>
  <c r="C36" i="3" l="1"/>
  <c r="C28" i="3"/>
  <c r="C332" i="3"/>
  <c r="C393" i="3" l="1"/>
  <c r="C3619" i="3"/>
  <c r="C3315" i="3"/>
  <c r="C3254" i="3"/>
  <c r="C2950" i="3"/>
  <c r="C2889" i="3"/>
  <c r="C2585" i="3"/>
  <c r="C2524" i="3"/>
  <c r="C2311" i="3"/>
  <c r="C2219" i="3"/>
  <c r="C2158" i="3"/>
  <c r="C1854" i="3"/>
  <c r="C1793" i="3"/>
  <c r="C1489" i="3"/>
  <c r="C1428" i="3"/>
  <c r="C1124" i="3"/>
  <c r="C1063" i="3"/>
  <c r="C850" i="3"/>
  <c r="C758" i="3"/>
  <c r="C697" i="3"/>
  <c r="C67" i="3" l="1"/>
  <c r="C98" i="3" l="1"/>
  <c r="C133" i="3"/>
  <c r="C105" i="3"/>
  <c r="C164" i="3" l="1"/>
  <c r="C225" i="3" l="1"/>
  <c r="C194" i="3"/>
  <c r="C286" i="3" l="1"/>
  <c r="C255" i="3"/>
  <c r="C347" i="3" l="1"/>
  <c r="C317" i="3"/>
  <c r="C378" i="3" l="1"/>
  <c r="C371" i="3"/>
  <c r="C408" i="3" l="1"/>
  <c r="C401" i="3"/>
  <c r="C439" i="3" l="1"/>
  <c r="C432" i="3"/>
  <c r="C463" i="3" l="1"/>
  <c r="C498" i="3" l="1"/>
  <c r="C529" i="3" l="1"/>
  <c r="C559" i="3" l="1"/>
  <c r="C590" i="3" l="1"/>
  <c r="C620" i="3" l="1"/>
  <c r="C651" i="3" l="1"/>
  <c r="C682" i="3" l="1"/>
  <c r="C712" i="3" l="1"/>
  <c r="C743" i="3" l="1"/>
  <c r="C736" i="3"/>
  <c r="C773" i="3" l="1"/>
  <c r="C804" i="3" l="1"/>
  <c r="C797" i="3"/>
  <c r="C828" i="3" l="1"/>
  <c r="C864" i="3" l="1"/>
  <c r="C764" i="3" l="1"/>
  <c r="C895" i="3"/>
  <c r="C925" i="3" l="1"/>
  <c r="C956" i="3" l="1"/>
  <c r="C986" i="3" l="1"/>
  <c r="C1017" i="3" l="1"/>
  <c r="C1048" i="3" l="1"/>
  <c r="C1078" i="3" l="1"/>
  <c r="C1109" i="3" l="1"/>
  <c r="C1102" i="3"/>
  <c r="C977" i="3" l="1"/>
  <c r="C1132" i="3"/>
  <c r="C1163" i="3" l="1"/>
  <c r="C1201" i="3" l="1"/>
  <c r="C1194" i="3"/>
  <c r="C1474" i="3"/>
  <c r="C1229" i="3" l="1"/>
  <c r="C1260" i="3" l="1"/>
  <c r="C1290" i="3" l="1"/>
  <c r="C1321" i="3" l="1"/>
  <c r="C1351" i="3" l="1"/>
  <c r="C1382" i="3" l="1"/>
  <c r="C1413" i="3" l="1"/>
  <c r="C1443" i="3" l="1"/>
  <c r="C1467" i="3" l="1"/>
  <c r="C1497" i="3" l="1"/>
  <c r="C1342" i="3" l="1"/>
  <c r="C1528" i="3"/>
  <c r="C1566" i="3" l="1"/>
  <c r="C1559" i="3"/>
  <c r="C1594" i="3" l="1"/>
  <c r="C1625" i="3" l="1"/>
  <c r="C1655" i="3" l="1"/>
  <c r="C1686" i="3" l="1"/>
  <c r="C1716" i="3" l="1"/>
  <c r="C1747" i="3" l="1"/>
  <c r="C1778" i="3" l="1"/>
  <c r="C1808" i="3" l="1"/>
  <c r="C1839" i="3" l="1"/>
  <c r="C1832" i="3"/>
  <c r="C1869" i="3" l="1"/>
  <c r="C1862" i="3"/>
  <c r="C1707" i="3" l="1"/>
  <c r="C1900" i="3"/>
  <c r="C1893" i="3"/>
  <c r="C1924" i="3" l="1"/>
  <c r="C1959" i="3" l="1"/>
  <c r="C1990" i="3" l="1"/>
  <c r="C2020" i="3" l="1"/>
  <c r="C2051" i="3" l="1"/>
  <c r="C2081" i="3" l="1"/>
  <c r="C2112" i="3" l="1"/>
  <c r="C2143" i="3" l="1"/>
  <c r="C2173" i="3" l="1"/>
  <c r="C2204" i="3" l="1"/>
  <c r="C2197" i="3"/>
  <c r="C2234" i="3" l="1"/>
  <c r="C2265" i="3" l="1"/>
  <c r="C2258" i="3"/>
  <c r="C2289" i="3" l="1"/>
  <c r="C2325" i="3" l="1"/>
  <c r="C2356" i="3" l="1"/>
  <c r="C2386" i="3" l="1"/>
  <c r="C2417" i="3" l="1"/>
  <c r="C2447" i="3" l="1"/>
  <c r="C2478" i="3" l="1"/>
  <c r="C2509" i="3" l="1"/>
  <c r="C2539" i="3" l="1"/>
  <c r="C2570" i="3" l="1"/>
  <c r="C2563" i="3"/>
  <c r="C2593" i="3" l="1"/>
  <c r="C2225" i="3" l="1"/>
  <c r="C2624" i="3"/>
  <c r="C2662" i="3" l="1"/>
  <c r="C2655" i="3"/>
  <c r="C2690" i="3" l="1"/>
  <c r="C2721" i="3" l="1"/>
  <c r="C2751" i="3" l="1"/>
  <c r="C2782" i="3" l="1"/>
  <c r="C2812" i="3" l="1"/>
  <c r="C2843" i="3" l="1"/>
  <c r="C2874" i="3" l="1"/>
  <c r="C2438" i="3" l="1"/>
  <c r="C2904" i="3" l="1"/>
  <c r="C2935" i="3" l="1"/>
  <c r="C2928" i="3"/>
  <c r="C2958" i="3" l="1"/>
  <c r="C2989" i="3" l="1"/>
  <c r="C3027" i="3" l="1"/>
  <c r="C3020" i="3"/>
  <c r="C3055" i="3" l="1"/>
  <c r="C3086" i="3" l="1"/>
  <c r="C3116" i="3"/>
  <c r="C3147" i="3" l="1"/>
  <c r="C2803" i="3" l="1"/>
  <c r="C3177" i="3"/>
  <c r="C3208" i="3"/>
  <c r="C3239" i="3" l="1"/>
  <c r="C3269" i="3"/>
  <c r="C3300" i="3" l="1"/>
  <c r="C3293" i="3"/>
  <c r="C3330" i="3"/>
  <c r="C3323" i="3"/>
  <c r="C3361" i="3" l="1"/>
  <c r="C3354" i="3"/>
  <c r="C3385" i="3" l="1"/>
  <c r="C3420" i="3" l="1"/>
  <c r="C3451" i="3" l="1"/>
  <c r="C3481" i="3" l="1"/>
  <c r="C3168" i="3" l="1"/>
  <c r="C3512" i="3"/>
  <c r="C3542" i="3" l="1"/>
  <c r="C3573" i="3" l="1"/>
  <c r="C3604" i="3" l="1"/>
  <c r="C3634" i="3" l="1"/>
  <c r="C246" i="3" l="1"/>
  <c r="C61" i="3" l="1"/>
  <c r="C242" i="3" l="1"/>
  <c r="C362" i="3" l="1"/>
  <c r="C392" i="3" l="1"/>
  <c r="C395" i="3" l="1"/>
  <c r="C423" i="3"/>
  <c r="C426" i="3" l="1"/>
  <c r="C454" i="3"/>
  <c r="C457" i="3" l="1"/>
  <c r="C482" i="3"/>
  <c r="C513" i="3" l="1"/>
  <c r="C543" i="3" l="1"/>
  <c r="C574" i="3" l="1"/>
  <c r="C604" i="3" l="1"/>
  <c r="C607" i="3" l="1"/>
  <c r="C635" i="3"/>
  <c r="C666" i="3" l="1"/>
  <c r="C760" i="3" l="1"/>
  <c r="C791" i="3" l="1"/>
  <c r="C819" i="3"/>
  <c r="C822" i="3" l="1"/>
  <c r="C848" i="3"/>
  <c r="C879" i="3"/>
  <c r="C909" i="3" l="1"/>
  <c r="C940" i="3" l="1"/>
  <c r="C970" i="3" l="1"/>
  <c r="C973" i="3"/>
  <c r="C1001" i="3"/>
  <c r="C1032" i="3" l="1"/>
  <c r="C1062" i="3"/>
  <c r="C1093" i="3" l="1"/>
  <c r="C1123" i="3" l="1"/>
  <c r="C1126" i="3" l="1"/>
  <c r="C1154" i="3"/>
  <c r="C1157" i="3" l="1"/>
  <c r="C1185" i="3"/>
  <c r="C1213" i="3" l="1"/>
  <c r="C1244" i="3" l="1"/>
  <c r="C1274" i="3"/>
  <c r="C1305" i="3" l="1"/>
  <c r="C1335" i="3"/>
  <c r="C1338" i="3" l="1"/>
  <c r="C1366" i="3"/>
  <c r="C1427" i="3" l="1"/>
  <c r="C1488" i="3" l="1"/>
  <c r="C1491" i="3" l="1"/>
  <c r="C1519" i="3"/>
  <c r="C1522" i="3" l="1"/>
  <c r="C1550" i="3"/>
  <c r="C1578" i="3" l="1"/>
  <c r="C1609" i="3" l="1"/>
  <c r="C1639" i="3" l="1"/>
  <c r="C1670" i="3" l="1"/>
  <c r="C1700" i="3" l="1"/>
  <c r="C1703" i="3" l="1"/>
  <c r="C1731" i="3"/>
  <c r="C1762" i="3" l="1"/>
  <c r="C1792" i="3" l="1"/>
  <c r="C1823" i="3" l="1"/>
  <c r="C1853" i="3" l="1"/>
  <c r="C1856" i="3" l="1"/>
  <c r="C1884" i="3"/>
  <c r="C1887" i="3" l="1"/>
  <c r="C1915" i="3"/>
  <c r="C1918" i="3" l="1"/>
  <c r="C1943" i="3"/>
  <c r="C1974" i="3"/>
  <c r="C2004" i="3" l="1"/>
  <c r="C2035" i="3" l="1"/>
  <c r="C2065" i="3" l="1"/>
  <c r="C2068" i="3" l="1"/>
  <c r="C2096" i="3"/>
  <c r="C2127" i="3" l="1"/>
  <c r="C2221" i="3" l="1"/>
  <c r="C2252" i="3" l="1"/>
  <c r="C2280" i="3"/>
  <c r="C2283" i="3"/>
  <c r="C2309" i="3"/>
  <c r="C2340" i="3" l="1"/>
  <c r="C2370" i="3" l="1"/>
  <c r="C2401" i="3" l="1"/>
  <c r="C2431" i="3" l="1"/>
  <c r="C2434" i="3" l="1"/>
  <c r="C2462" i="3"/>
  <c r="C2493" i="3" l="1"/>
  <c r="C2523" i="3" l="1"/>
  <c r="C2554" i="3" l="1"/>
  <c r="C2584" i="3" l="1"/>
  <c r="C2587" i="3" l="1"/>
  <c r="C2615" i="3"/>
  <c r="C2618" i="3" l="1"/>
  <c r="C2646" i="3"/>
  <c r="C2674" i="3" l="1"/>
  <c r="C2705" i="3" l="1"/>
  <c r="C2735" i="3" l="1"/>
  <c r="C2766" i="3" l="1"/>
  <c r="C2796" i="3" l="1"/>
  <c r="C2799" i="3" l="1"/>
  <c r="C2827" i="3"/>
  <c r="C2858" i="3" l="1"/>
  <c r="C2888" i="3" l="1"/>
  <c r="C2919" i="3" l="1"/>
  <c r="C2949" i="3" l="1"/>
  <c r="C2952" i="3" l="1"/>
  <c r="C2980" i="3"/>
  <c r="C2983" i="3" l="1"/>
  <c r="C3011" i="3"/>
  <c r="C3039" i="3" l="1"/>
  <c r="C3070" i="3" l="1"/>
  <c r="C3100" i="3"/>
  <c r="C3131" i="3" l="1"/>
  <c r="C3161" i="3" l="1"/>
  <c r="C3164" i="3" l="1"/>
  <c r="C3192" i="3"/>
  <c r="C3223" i="3" l="1"/>
  <c r="C3253" i="3" l="1"/>
  <c r="C3284" i="3" l="1"/>
  <c r="C3314" i="3" l="1"/>
  <c r="C3317" i="3"/>
  <c r="C3345" i="3"/>
  <c r="C3348" i="3" l="1"/>
  <c r="C3376" i="3"/>
  <c r="C3379" i="3" l="1"/>
  <c r="C3404" i="3"/>
  <c r="C3435" i="3" l="1"/>
  <c r="C3465" i="3" l="1"/>
  <c r="C3496" i="3" l="1"/>
  <c r="C3526" i="3" l="1"/>
  <c r="C3529" i="3" l="1"/>
  <c r="C3557" i="3"/>
  <c r="C3588" i="3" l="1"/>
  <c r="C30" i="3" l="1"/>
  <c r="C301" i="3" l="1"/>
  <c r="C89" i="3"/>
  <c r="C58" i="3" l="1"/>
  <c r="C94" i="3"/>
  <c r="C117" i="3"/>
  <c r="C148" i="3"/>
  <c r="C155" i="3"/>
  <c r="C178" i="3"/>
  <c r="C209" i="3"/>
  <c r="C239" i="3"/>
  <c r="C247" i="3"/>
  <c r="C270" i="3"/>
  <c r="C277" i="3"/>
  <c r="C308" i="3"/>
  <c r="C331" i="3"/>
  <c r="C338" i="3"/>
  <c r="C612" i="3"/>
  <c r="C673" i="3"/>
  <c r="C3595" i="3" l="1"/>
  <c r="C3260" i="3"/>
  <c r="C3230" i="3"/>
  <c r="C3199" i="3"/>
  <c r="C3077" i="3"/>
  <c r="C2895" i="3"/>
  <c r="C2865" i="3"/>
  <c r="C2834" i="3"/>
  <c r="C2712" i="3"/>
  <c r="C2530" i="3"/>
  <c r="C2500" i="3"/>
  <c r="C2469" i="3"/>
  <c r="C2347" i="3"/>
  <c r="C2134" i="3"/>
  <c r="C1799" i="3"/>
  <c r="C1769" i="3"/>
  <c r="C1738" i="3"/>
  <c r="C1616" i="3"/>
  <c r="C1434" i="3"/>
  <c r="C1458" i="3"/>
  <c r="C1404" i="3"/>
  <c r="C1373" i="3"/>
  <c r="C1397" i="3"/>
  <c r="C1251" i="3"/>
  <c r="C1069" i="3"/>
  <c r="C1039" i="3"/>
  <c r="C1008" i="3"/>
  <c r="C886" i="3"/>
  <c r="C3016" i="3"/>
  <c r="C2651" i="3"/>
  <c r="C1555" i="3"/>
  <c r="C1190" i="3"/>
  <c r="C2439" i="3"/>
  <c r="C3534" i="3"/>
  <c r="C2286" i="3"/>
  <c r="C2073" i="3"/>
  <c r="C3169" i="3"/>
  <c r="C2804" i="3"/>
  <c r="C1708" i="3"/>
  <c r="C1343" i="3"/>
  <c r="C978" i="3"/>
  <c r="C825" i="3"/>
  <c r="C59" i="3" l="1"/>
  <c r="C90" i="3"/>
  <c r="C120" i="3"/>
  <c r="C151" i="3"/>
  <c r="C181" i="3"/>
  <c r="C212" i="3"/>
  <c r="C243" i="3"/>
  <c r="C273" i="3"/>
  <c r="C304" i="3"/>
  <c r="C334" i="3"/>
  <c r="C365" i="3"/>
  <c r="C396" i="3"/>
  <c r="C424" i="3"/>
  <c r="C455" i="3"/>
  <c r="C485" i="3"/>
  <c r="C516" i="3"/>
  <c r="C546" i="3"/>
  <c r="C577" i="3"/>
  <c r="C608" i="3"/>
  <c r="C638" i="3"/>
  <c r="C669" i="3"/>
  <c r="C699" i="3"/>
  <c r="C730" i="3"/>
  <c r="C790" i="3"/>
  <c r="C851" i="3"/>
  <c r="C1551" i="3"/>
  <c r="C3134" i="3"/>
  <c r="C2708" i="3"/>
  <c r="C3195" i="3"/>
  <c r="C2861" i="3"/>
  <c r="C3346" i="3"/>
  <c r="C3499" i="3"/>
  <c r="C1916" i="3"/>
  <c r="C2130" i="3"/>
  <c r="C2282" i="3"/>
  <c r="C3073" i="3"/>
  <c r="C2496" i="3"/>
  <c r="C2038" i="3"/>
  <c r="C1765" i="3"/>
  <c r="C912" i="3"/>
  <c r="C1430" i="3"/>
  <c r="C2647" i="3"/>
  <c r="C3438" i="3"/>
  <c r="C1977" i="3"/>
  <c r="C761" i="3"/>
  <c r="C821" i="3"/>
  <c r="C3042" i="3"/>
  <c r="C2069" i="3"/>
  <c r="C1186" i="3"/>
  <c r="C3468" i="3"/>
  <c r="C1795" i="3"/>
  <c r="C2981" i="3"/>
  <c r="C1065" i="3"/>
  <c r="C3621" i="3"/>
  <c r="C2891" i="3"/>
  <c r="C2738" i="3"/>
  <c r="C1612" i="3"/>
  <c r="C2616" i="3"/>
  <c r="C2251" i="3"/>
  <c r="C2465" i="3"/>
  <c r="C2526" i="3"/>
  <c r="C1946" i="3"/>
  <c r="C1339" i="3"/>
  <c r="C2800" i="3"/>
  <c r="C1826" i="3"/>
  <c r="C1369" i="3"/>
  <c r="C3377" i="3"/>
  <c r="C1247" i="3"/>
  <c r="C882" i="3"/>
  <c r="C2922" i="3"/>
  <c r="C2677" i="3"/>
  <c r="C2373" i="3"/>
  <c r="C2007" i="3"/>
  <c r="C3012" i="3"/>
  <c r="C1308" i="3"/>
  <c r="C1155" i="3"/>
  <c r="C1704" i="3"/>
  <c r="C3530" i="3"/>
  <c r="C2557" i="3"/>
  <c r="C1581" i="3"/>
  <c r="C3318" i="3"/>
  <c r="C1004" i="3"/>
  <c r="C3560" i="3"/>
  <c r="C1642" i="3"/>
  <c r="C2830" i="3"/>
  <c r="C3256" i="3"/>
  <c r="C3103" i="3"/>
  <c r="C1096" i="3"/>
  <c r="C2160" i="3"/>
  <c r="C2769" i="3"/>
  <c r="C2404" i="3"/>
  <c r="C1673" i="3"/>
  <c r="C2099" i="3"/>
  <c r="C3407" i="3"/>
  <c r="C2435" i="3"/>
  <c r="C3287" i="3"/>
  <c r="C2312" i="3"/>
  <c r="C1400" i="3"/>
  <c r="C3591" i="3"/>
  <c r="C3226" i="3"/>
  <c r="C1885" i="3"/>
  <c r="C1734" i="3"/>
  <c r="C3165" i="3"/>
  <c r="C2191" i="3"/>
  <c r="C2343" i="3"/>
  <c r="C2222" i="3"/>
  <c r="C1857" i="3"/>
  <c r="C943" i="3"/>
  <c r="C974" i="3"/>
  <c r="C1035" i="3"/>
  <c r="C1216" i="3"/>
  <c r="C1277" i="3"/>
  <c r="C1461" i="3"/>
  <c r="C1520" i="3"/>
  <c r="C34" i="3" l="1"/>
  <c r="C35" i="3"/>
  <c r="L41" i="4"/>
  <c r="C68" i="3"/>
  <c r="C129" i="3"/>
  <c r="C160" i="3"/>
  <c r="C221" i="3"/>
  <c r="C282" i="3"/>
  <c r="C313" i="3"/>
  <c r="C344" i="3"/>
  <c r="C372" i="3"/>
  <c r="C403" i="3"/>
  <c r="C433" i="3"/>
  <c r="C464" i="3"/>
  <c r="C494" i="3"/>
  <c r="C525" i="3"/>
  <c r="C556" i="3"/>
  <c r="C709" i="3"/>
  <c r="C738" i="3"/>
  <c r="C3631" i="3"/>
  <c r="C3478" i="3"/>
  <c r="C3447" i="3"/>
  <c r="C3416" i="3"/>
  <c r="C3386" i="3"/>
  <c r="C3355" i="3"/>
  <c r="C3325" i="3"/>
  <c r="C3294" i="3"/>
  <c r="C3266" i="3"/>
  <c r="C3235" i="3"/>
  <c r="C3204" i="3"/>
  <c r="C3143" i="3"/>
  <c r="C3082" i="3"/>
  <c r="C3051" i="3"/>
  <c r="C2990" i="3"/>
  <c r="C2929" i="3"/>
  <c r="C2901" i="3"/>
  <c r="C2870" i="3"/>
  <c r="C2839" i="3"/>
  <c r="C2778" i="3"/>
  <c r="C2717" i="3"/>
  <c r="C2686" i="3"/>
  <c r="C2625" i="3"/>
  <c r="C2564" i="3"/>
  <c r="C2536" i="3"/>
  <c r="C2505" i="3"/>
  <c r="C2474" i="3"/>
  <c r="C2413" i="3"/>
  <c r="C2352" i="3"/>
  <c r="C2321" i="3"/>
  <c r="C2260" i="3"/>
  <c r="C2199" i="3"/>
  <c r="C2170" i="3"/>
  <c r="C2017" i="3"/>
  <c r="C1986" i="3"/>
  <c r="C1955" i="3"/>
  <c r="C1925" i="3"/>
  <c r="C1894" i="3"/>
  <c r="C1864" i="3"/>
  <c r="C1833" i="3"/>
  <c r="C1805" i="3"/>
  <c r="C1774" i="3"/>
  <c r="C1743" i="3"/>
  <c r="C1682" i="3"/>
  <c r="C1621" i="3"/>
  <c r="C1590" i="3"/>
  <c r="C1529" i="3"/>
  <c r="C1440" i="3"/>
  <c r="C1468" i="3"/>
  <c r="C1409" i="3"/>
  <c r="C1378" i="3"/>
  <c r="C1317" i="3"/>
  <c r="C1256" i="3"/>
  <c r="C1225" i="3"/>
  <c r="C1164" i="3"/>
  <c r="C1103" i="3"/>
  <c r="C1075" i="3"/>
  <c r="C1044" i="3"/>
  <c r="C1013" i="3"/>
  <c r="C952" i="3"/>
  <c r="C891" i="3"/>
  <c r="C860" i="3"/>
  <c r="C799" i="3"/>
  <c r="L42" i="4" l="1"/>
  <c r="C65" i="3"/>
  <c r="L43" i="4" l="1"/>
  <c r="C126" i="3" l="1"/>
  <c r="C125" i="3"/>
  <c r="L44" i="4"/>
  <c r="C96" i="3"/>
  <c r="L45" i="4" l="1"/>
  <c r="C157" i="3" l="1"/>
  <c r="C188" i="3" l="1"/>
  <c r="C187" i="3"/>
  <c r="L46" i="4"/>
  <c r="R40" i="1" l="1"/>
  <c r="C218" i="3"/>
  <c r="R41" i="1" l="1"/>
  <c r="C156" i="3"/>
  <c r="C179" i="3"/>
  <c r="L47" i="4" l="1"/>
  <c r="C217" i="3"/>
  <c r="C249" i="3"/>
  <c r="C248" i="3"/>
  <c r="L48" i="4"/>
  <c r="C210" i="3" l="1"/>
  <c r="R42" i="1"/>
  <c r="R44" i="1" l="1"/>
  <c r="R43" i="1"/>
  <c r="L49" i="4"/>
  <c r="C279" i="3"/>
  <c r="C278" i="3" l="1"/>
  <c r="C302" i="3"/>
  <c r="C240" i="3"/>
  <c r="C297" i="3" l="1"/>
  <c r="C309" i="3"/>
  <c r="C330" i="3"/>
  <c r="C271" i="3"/>
  <c r="L50" i="4"/>
  <c r="C310" i="3"/>
  <c r="L51" i="4" l="1"/>
  <c r="C341" i="3"/>
  <c r="C340" i="3" l="1"/>
  <c r="C361" i="3"/>
  <c r="L52" i="4"/>
  <c r="C400" i="3" l="1"/>
  <c r="C399" i="3"/>
  <c r="C369" i="3"/>
  <c r="L53" i="4" l="1"/>
  <c r="C430" i="3" l="1"/>
  <c r="R49" i="1" l="1"/>
  <c r="L54" i="4"/>
  <c r="C461" i="3" l="1"/>
  <c r="C460" i="3"/>
  <c r="C452" i="3" l="1"/>
  <c r="R50" i="1"/>
  <c r="L55" i="4"/>
  <c r="C491" i="3" l="1"/>
  <c r="L56" i="4"/>
  <c r="C483" i="3" l="1"/>
  <c r="C522" i="3"/>
  <c r="C521" i="3"/>
  <c r="R52" i="1" l="1"/>
  <c r="R51" i="1"/>
  <c r="L57" i="4"/>
  <c r="C553" i="3" l="1"/>
  <c r="C552" i="3"/>
  <c r="L58" i="4"/>
  <c r="C544" i="3" l="1"/>
  <c r="C514" i="3"/>
  <c r="R53" i="1" l="1"/>
  <c r="C583" i="3"/>
  <c r="L59" i="4"/>
  <c r="C614" i="3" l="1"/>
  <c r="C613" i="3"/>
  <c r="C575" i="3" l="1"/>
  <c r="R55" i="1"/>
  <c r="R54" i="1"/>
  <c r="L60" i="4"/>
  <c r="C644" i="3" l="1"/>
  <c r="C643" i="3"/>
  <c r="C636" i="3" l="1"/>
  <c r="C605" i="3"/>
  <c r="R56" i="1"/>
  <c r="L61" i="4"/>
  <c r="C675" i="3" l="1"/>
  <c r="C674" i="3"/>
  <c r="C667" i="3" l="1"/>
  <c r="R57" i="1"/>
  <c r="L62" i="4"/>
  <c r="C706" i="3" l="1"/>
  <c r="C705" i="3"/>
  <c r="L63" i="4"/>
  <c r="C696" i="3" l="1"/>
  <c r="C735" i="3"/>
  <c r="L64" i="4"/>
  <c r="R58" i="1" l="1"/>
  <c r="R59" i="1" l="1"/>
  <c r="C766" i="3"/>
  <c r="C765" i="3"/>
  <c r="C727" i="3" l="1"/>
  <c r="C796" i="3"/>
  <c r="C795" i="3"/>
  <c r="C757" i="3" l="1"/>
  <c r="R60" i="1"/>
  <c r="C827" i="3"/>
  <c r="C826" i="3"/>
  <c r="C788" i="3" l="1"/>
  <c r="C786" i="3"/>
  <c r="R62" i="1"/>
  <c r="R61" i="1"/>
  <c r="C818" i="3" l="1"/>
  <c r="C816" i="3"/>
  <c r="C849" i="3"/>
  <c r="C847" i="3"/>
  <c r="C857" i="3"/>
  <c r="C856" i="3"/>
  <c r="R63" i="1" l="1"/>
  <c r="C888" i="3"/>
  <c r="C887" i="3"/>
  <c r="C880" i="3" l="1"/>
  <c r="C877" i="3"/>
  <c r="C919" i="3"/>
  <c r="C918" i="3"/>
  <c r="R64" i="1" l="1"/>
  <c r="C949" i="3"/>
  <c r="C948" i="3"/>
  <c r="C910" i="3" l="1"/>
  <c r="C908" i="3"/>
  <c r="R66" i="1"/>
  <c r="R65" i="1"/>
  <c r="C941" i="3" l="1"/>
  <c r="C939" i="3"/>
  <c r="C971" i="3"/>
  <c r="C980" i="3"/>
  <c r="C979" i="3"/>
  <c r="R67" i="1" l="1"/>
  <c r="C1002" i="3" l="1"/>
  <c r="C998" i="3"/>
  <c r="C1010" i="3"/>
  <c r="C1009" i="3"/>
  <c r="R68" i="1" l="1"/>
  <c r="C1033" i="3" l="1"/>
  <c r="C1028" i="3"/>
  <c r="C1041" i="3"/>
  <c r="C1040" i="3"/>
  <c r="R69" i="1" l="1"/>
  <c r="C1061" i="3" l="1"/>
  <c r="C1059" i="3"/>
  <c r="C1072" i="3"/>
  <c r="C1071" i="3"/>
  <c r="C1100" i="3" l="1"/>
  <c r="R71" i="1" l="1"/>
  <c r="R70" i="1"/>
  <c r="C1092" i="3" l="1"/>
  <c r="C1089" i="3"/>
  <c r="C1122" i="3"/>
  <c r="C1120" i="3"/>
  <c r="C1131" i="3"/>
  <c r="C1130" i="3"/>
  <c r="R72" i="1" l="1"/>
  <c r="C1161" i="3"/>
  <c r="C1160" i="3"/>
  <c r="C1153" i="3" l="1"/>
  <c r="C1151" i="3"/>
  <c r="R73" i="1"/>
  <c r="C1183" i="3" l="1"/>
  <c r="C1181" i="3"/>
  <c r="C1192" i="3"/>
  <c r="C1191" i="3"/>
  <c r="R74" i="1" l="1"/>
  <c r="C1214" i="3" l="1"/>
  <c r="C1212" i="3"/>
  <c r="C1222" i="3"/>
  <c r="C1221" i="3"/>
  <c r="R75" i="1" l="1"/>
  <c r="C1245" i="3" l="1"/>
  <c r="C1242" i="3"/>
  <c r="C1253" i="3"/>
  <c r="C1252" i="3"/>
  <c r="C1284" i="3" l="1"/>
  <c r="C1283" i="3"/>
  <c r="R77" i="1" l="1"/>
  <c r="R76" i="1"/>
  <c r="C1275" i="3" l="1"/>
  <c r="C1273" i="3"/>
  <c r="C1306" i="3"/>
  <c r="C1304" i="3"/>
  <c r="C1314" i="3"/>
  <c r="C1313" i="3"/>
  <c r="R78" i="1" l="1"/>
  <c r="C1336" i="3" l="1"/>
  <c r="C1345" i="3"/>
  <c r="C1344" i="3"/>
  <c r="C1375" i="3" l="1"/>
  <c r="R79" i="1" l="1"/>
  <c r="C1406" i="3"/>
  <c r="C1405" i="3"/>
  <c r="C1367" i="3" l="1"/>
  <c r="C1363" i="3"/>
  <c r="R81" i="1"/>
  <c r="R80" i="1"/>
  <c r="C1426" i="3" l="1"/>
  <c r="C1424" i="3"/>
  <c r="C1374" i="3"/>
  <c r="C1398" i="3"/>
  <c r="C1437" i="3"/>
  <c r="R82" i="1" l="1"/>
  <c r="C1436" i="3" l="1"/>
  <c r="C1457" i="3"/>
  <c r="C1465" i="3"/>
  <c r="C1496" i="3" l="1"/>
  <c r="C1495" i="3"/>
  <c r="R83" i="1" l="1"/>
  <c r="C1526" i="3"/>
  <c r="C1525" i="3"/>
  <c r="C1487" i="3" l="1"/>
  <c r="R84" i="1"/>
  <c r="C1557" i="3"/>
  <c r="C1556" i="3"/>
  <c r="C1518" i="3" l="1"/>
  <c r="C1516" i="3"/>
  <c r="R85" i="1"/>
  <c r="C1587" i="3"/>
  <c r="C1586" i="3"/>
  <c r="C1548" i="3" l="1"/>
  <c r="C1546" i="3"/>
  <c r="R87" i="1"/>
  <c r="R86" i="1"/>
  <c r="C1579" i="3" l="1"/>
  <c r="C1577" i="3"/>
  <c r="C1610" i="3"/>
  <c r="C1607" i="3"/>
  <c r="C1618" i="3"/>
  <c r="C1617" i="3"/>
  <c r="R88" i="1" l="1"/>
  <c r="C1640" i="3" l="1"/>
  <c r="C1638" i="3"/>
  <c r="C1649" i="3"/>
  <c r="C1648" i="3"/>
  <c r="C1679" i="3" l="1"/>
  <c r="C1678" i="3"/>
  <c r="R89" i="1" l="1"/>
  <c r="C1671" i="3" l="1"/>
  <c r="C1669" i="3"/>
  <c r="R90" i="1"/>
  <c r="C1740" i="3"/>
  <c r="C1739" i="3"/>
  <c r="C1710" i="3"/>
  <c r="C1709" i="3"/>
  <c r="C1701" i="3" l="1"/>
  <c r="R92" i="1"/>
  <c r="R91" i="1"/>
  <c r="C1732" i="3" l="1"/>
  <c r="C1728" i="3"/>
  <c r="C1763" i="3"/>
  <c r="C1758" i="3"/>
  <c r="C1771" i="3"/>
  <c r="C1770" i="3"/>
  <c r="C1802" i="3" l="1"/>
  <c r="C1801" i="3"/>
  <c r="R93" i="1" l="1"/>
  <c r="C1830" i="3"/>
  <c r="C1791" i="3" l="1"/>
  <c r="C1789" i="3"/>
  <c r="R94" i="1"/>
  <c r="C1861" i="3"/>
  <c r="C1860" i="3"/>
  <c r="C1822" i="3" l="1"/>
  <c r="C1819" i="3"/>
  <c r="R96" i="1"/>
  <c r="R95" i="1"/>
  <c r="C1852" i="3" l="1"/>
  <c r="C1850" i="3"/>
  <c r="C1883" i="3"/>
  <c r="C1881" i="3"/>
  <c r="C1891" i="3"/>
  <c r="C1922" i="3" l="1"/>
  <c r="C1921" i="3"/>
  <c r="R97" i="1" l="1"/>
  <c r="C1952" i="3"/>
  <c r="C1913" i="3" l="1"/>
  <c r="C1911" i="3"/>
  <c r="R99" i="1"/>
  <c r="R98" i="1"/>
  <c r="C1944" i="3" l="1"/>
  <c r="C1942" i="3"/>
  <c r="C1975" i="3"/>
  <c r="C1972" i="3"/>
  <c r="C1983" i="3"/>
  <c r="C1982" i="3"/>
  <c r="C2014" i="3" l="1"/>
  <c r="C2013" i="3"/>
  <c r="R100" i="1" l="1"/>
  <c r="C2005" i="3" l="1"/>
  <c r="C2003" i="3"/>
  <c r="R101" i="1"/>
  <c r="C2075" i="3"/>
  <c r="C2074" i="3"/>
  <c r="C2044" i="3"/>
  <c r="C2036" i="3" l="1"/>
  <c r="C2034" i="3"/>
  <c r="R102" i="1"/>
  <c r="R103" i="1"/>
  <c r="C2105" i="3"/>
  <c r="C2104" i="3"/>
  <c r="C2097" i="3" l="1"/>
  <c r="C2094" i="3"/>
  <c r="C2066" i="3"/>
  <c r="C2136" i="3"/>
  <c r="C2135" i="3"/>
  <c r="R104" i="1" l="1"/>
  <c r="C2167" i="3"/>
  <c r="C2166" i="3"/>
  <c r="C2128" i="3" l="1"/>
  <c r="C2124" i="3"/>
  <c r="R106" i="1"/>
  <c r="R105" i="1"/>
  <c r="C2157" i="3" l="1"/>
  <c r="C2155" i="3"/>
  <c r="C2188" i="3"/>
  <c r="C2185" i="3"/>
  <c r="C2196" i="3"/>
  <c r="R107" i="1" l="1"/>
  <c r="C2218" i="3" l="1"/>
  <c r="C2216" i="3"/>
  <c r="C2227" i="3"/>
  <c r="C2226" i="3"/>
  <c r="R108" i="1" l="1"/>
  <c r="C2249" i="3" l="1"/>
  <c r="C2247" i="3"/>
  <c r="C2257" i="3"/>
  <c r="C2256" i="3"/>
  <c r="R109" i="1" l="1"/>
  <c r="C2279" i="3" l="1"/>
  <c r="C2277" i="3"/>
  <c r="C2288" i="3"/>
  <c r="C2287" i="3"/>
  <c r="R110" i="1" l="1"/>
  <c r="C2310" i="3" l="1"/>
  <c r="C2308" i="3"/>
  <c r="C2318" i="3"/>
  <c r="C2317" i="3"/>
  <c r="R111" i="1" l="1"/>
  <c r="C2341" i="3" l="1"/>
  <c r="C2338" i="3"/>
  <c r="C2349" i="3"/>
  <c r="C2348" i="3"/>
  <c r="C2380" i="3" l="1"/>
  <c r="C2379" i="3"/>
  <c r="R113" i="1" l="1"/>
  <c r="R112" i="1"/>
  <c r="C2410" i="3"/>
  <c r="C2409" i="3"/>
  <c r="C2371" i="3" l="1"/>
  <c r="C2369" i="3"/>
  <c r="C2402" i="3"/>
  <c r="C2400" i="3"/>
  <c r="R114" i="1"/>
  <c r="C2432" i="3" l="1"/>
  <c r="C2441" i="3"/>
  <c r="C2440" i="3"/>
  <c r="R115" i="1" l="1"/>
  <c r="C2463" i="3" l="1"/>
  <c r="C2459" i="3"/>
  <c r="C2471" i="3"/>
  <c r="C2470" i="3"/>
  <c r="R116" i="1" l="1"/>
  <c r="C2494" i="3" l="1"/>
  <c r="C2489" i="3"/>
  <c r="C2502" i="3"/>
  <c r="C2501" i="3"/>
  <c r="C2533" i="3" l="1"/>
  <c r="C2532" i="3"/>
  <c r="R117" i="1" l="1"/>
  <c r="C2561" i="3"/>
  <c r="C2522" i="3" l="1"/>
  <c r="C2520" i="3"/>
  <c r="R119" i="1"/>
  <c r="R118" i="1"/>
  <c r="C2553" i="3" l="1"/>
  <c r="C2550" i="3"/>
  <c r="C2583" i="3"/>
  <c r="C2581" i="3"/>
  <c r="C2592" i="3"/>
  <c r="C2591" i="3"/>
  <c r="R120" i="1" l="1"/>
  <c r="C2614" i="3" l="1"/>
  <c r="C2612" i="3"/>
  <c r="C2622" i="3"/>
  <c r="C2621" i="3"/>
  <c r="R121" i="1" l="1"/>
  <c r="C2644" i="3" l="1"/>
  <c r="C2642" i="3"/>
  <c r="C2653" i="3"/>
  <c r="C2652" i="3"/>
  <c r="C2683" i="3" l="1"/>
  <c r="C2682" i="3"/>
  <c r="R122" i="1" l="1"/>
  <c r="C2714" i="3"/>
  <c r="C2713" i="3"/>
  <c r="C2675" i="3" l="1"/>
  <c r="C2673" i="3"/>
  <c r="R123" i="1"/>
  <c r="C2745" i="3"/>
  <c r="C2744" i="3"/>
  <c r="C2706" i="3" l="1"/>
  <c r="C2703" i="3"/>
  <c r="R124" i="1"/>
  <c r="C2775" i="3"/>
  <c r="C2774" i="3"/>
  <c r="C2736" i="3" l="1"/>
  <c r="C2734" i="3"/>
  <c r="R126" i="1"/>
  <c r="R125" i="1"/>
  <c r="C2767" i="3" l="1"/>
  <c r="C2765" i="3"/>
  <c r="C2797" i="3"/>
  <c r="C2806" i="3"/>
  <c r="C2805" i="3"/>
  <c r="R127" i="1" l="1"/>
  <c r="C2828" i="3" l="1"/>
  <c r="C2824" i="3"/>
  <c r="C2836" i="3"/>
  <c r="C2835" i="3"/>
  <c r="R128" i="1" l="1"/>
  <c r="C2859" i="3" l="1"/>
  <c r="C2854" i="3"/>
  <c r="C2867" i="3"/>
  <c r="C2866" i="3"/>
  <c r="C2898" i="3" l="1"/>
  <c r="C2897" i="3"/>
  <c r="R130" i="1" l="1"/>
  <c r="R129" i="1"/>
  <c r="C2887" i="3" l="1"/>
  <c r="C2885" i="3"/>
  <c r="C2918" i="3"/>
  <c r="C2915" i="3"/>
  <c r="C2926" i="3"/>
  <c r="R131" i="1" l="1"/>
  <c r="C2948" i="3" l="1"/>
  <c r="C2946" i="3"/>
  <c r="C2957" i="3"/>
  <c r="C2956" i="3"/>
  <c r="C2987" i="3" l="1"/>
  <c r="C2986" i="3"/>
  <c r="R132" i="1" l="1"/>
  <c r="C3018" i="3"/>
  <c r="C3017" i="3"/>
  <c r="C2979" i="3" l="1"/>
  <c r="C2977" i="3"/>
  <c r="R133" i="1"/>
  <c r="C3048" i="3"/>
  <c r="C3047" i="3"/>
  <c r="C3009" i="3" l="1"/>
  <c r="C3007" i="3"/>
  <c r="R135" i="1"/>
  <c r="R134" i="1"/>
  <c r="C3040" i="3" l="1"/>
  <c r="C3038" i="3"/>
  <c r="C3071" i="3"/>
  <c r="C3068" i="3"/>
  <c r="C3079" i="3"/>
  <c r="C3078" i="3"/>
  <c r="C3110" i="3" l="1"/>
  <c r="C3109" i="3"/>
  <c r="R136" i="1" l="1"/>
  <c r="C3140" i="3"/>
  <c r="C3139" i="3"/>
  <c r="C3101" i="3" l="1"/>
  <c r="C3099" i="3"/>
  <c r="R137" i="1"/>
  <c r="C3171" i="3"/>
  <c r="C3170" i="3"/>
  <c r="C3132" i="3" l="1"/>
  <c r="C3130" i="3"/>
  <c r="R139" i="1"/>
  <c r="R138" i="1"/>
  <c r="C3162" i="3" l="1"/>
  <c r="C3193" i="3"/>
  <c r="C3189" i="3"/>
  <c r="C3201" i="3"/>
  <c r="C3200" i="3"/>
  <c r="R140" i="1" l="1"/>
  <c r="C3224" i="3" l="1"/>
  <c r="C3219" i="3"/>
  <c r="C3232" i="3"/>
  <c r="C3231" i="3"/>
  <c r="R141" i="1" l="1"/>
  <c r="C3252" i="3" l="1"/>
  <c r="C3250" i="3"/>
  <c r="C3263" i="3"/>
  <c r="C3262" i="3"/>
  <c r="C3291" i="3" l="1"/>
  <c r="R143" i="1" l="1"/>
  <c r="R142" i="1"/>
  <c r="C3283" i="3" l="1"/>
  <c r="C3280" i="3"/>
  <c r="C3313" i="3"/>
  <c r="C3311" i="3"/>
  <c r="C3322" i="3"/>
  <c r="C3321" i="3"/>
  <c r="C3352" i="3" l="1"/>
  <c r="R144" i="1" l="1"/>
  <c r="C3383" i="3"/>
  <c r="C3382" i="3"/>
  <c r="C3344" i="3" l="1"/>
  <c r="C3342" i="3"/>
  <c r="R145" i="1"/>
  <c r="C3413" i="3"/>
  <c r="C3374" i="3" l="1"/>
  <c r="C3372" i="3"/>
  <c r="R147" i="1"/>
  <c r="R146" i="1"/>
  <c r="C3405" i="3" l="1"/>
  <c r="C3403" i="3"/>
  <c r="C3436" i="3"/>
  <c r="C3433" i="3"/>
  <c r="C3444" i="3"/>
  <c r="C3443" i="3"/>
  <c r="R148" i="1" l="1"/>
  <c r="C3466" i="3" l="1"/>
  <c r="C3464" i="3"/>
  <c r="C3475" i="3"/>
  <c r="C3474" i="3"/>
  <c r="R149" i="1" l="1"/>
  <c r="C3497" i="3" l="1"/>
  <c r="C3495" i="3"/>
  <c r="C3505" i="3"/>
  <c r="R150" i="1" l="1"/>
  <c r="C3527" i="3" l="1"/>
  <c r="C3536" i="3"/>
  <c r="C3535" i="3"/>
  <c r="R151" i="1" l="1"/>
  <c r="C3558" i="3" l="1"/>
  <c r="C3555" i="3"/>
  <c r="C3566" i="3"/>
  <c r="C3565" i="3"/>
  <c r="R152" i="1" l="1"/>
  <c r="C3589" i="3" l="1"/>
  <c r="C3585" i="3"/>
  <c r="C3597" i="3"/>
  <c r="C3596" i="3"/>
  <c r="C3628" i="3" l="1"/>
  <c r="C3627" i="3"/>
  <c r="R153" i="1" l="1"/>
  <c r="R155" i="1"/>
  <c r="C3618" i="3" l="1"/>
  <c r="C3616" i="3"/>
  <c r="R154" i="1"/>
  <c r="C64" i="3" l="1"/>
  <c r="C95" i="3"/>
  <c r="R47" i="1" l="1"/>
  <c r="R38" i="1"/>
  <c r="C87" i="3" l="1"/>
  <c r="C85" i="3"/>
  <c r="C57" i="3"/>
  <c r="C55" i="3"/>
  <c r="R48" i="1"/>
  <c r="R39" i="1"/>
  <c r="C422" i="3" l="1"/>
  <c r="C420" i="3"/>
  <c r="C118" i="3"/>
  <c r="C116" i="3"/>
  <c r="C391" i="3"/>
  <c r="C149" i="3" l="1"/>
  <c r="R36" i="1" l="1"/>
  <c r="Q36" i="1" s="1"/>
  <c r="R37" i="1"/>
  <c r="C146" i="3"/>
  <c r="C177" i="3"/>
  <c r="C208" i="3"/>
  <c r="C267" i="3"/>
  <c r="R45" i="1"/>
  <c r="C328" i="3"/>
  <c r="R46" i="1"/>
  <c r="C358" i="3"/>
  <c r="S36" i="1" l="1"/>
  <c r="M37" i="1"/>
  <c r="Q37" i="1" s="1"/>
  <c r="R34" i="1"/>
  <c r="R29" i="1" s="1"/>
  <c r="P40" i="4"/>
  <c r="C694" i="3"/>
  <c r="C663" i="3"/>
  <c r="C633" i="3"/>
  <c r="N40" i="4"/>
  <c r="C1454" i="3"/>
  <c r="C511" i="3"/>
  <c r="C573" i="3"/>
  <c r="C542" i="3"/>
  <c r="C481" i="3"/>
  <c r="R40" i="4"/>
  <c r="C1485" i="3"/>
  <c r="C1393" i="3"/>
  <c r="C755" i="3"/>
  <c r="C724" i="3"/>
  <c r="C450" i="3"/>
  <c r="C389" i="3"/>
  <c r="C52" i="3" l="1"/>
  <c r="C32" i="3"/>
  <c r="D41" i="4"/>
  <c r="H41" i="4"/>
  <c r="P41" i="4"/>
  <c r="C31" i="3"/>
  <c r="C38" i="3"/>
  <c r="F41" i="4"/>
  <c r="C39" i="3"/>
  <c r="C43" i="3"/>
  <c r="S37" i="1"/>
  <c r="N41" i="4"/>
  <c r="M38" i="1"/>
  <c r="C83" i="3" l="1"/>
  <c r="C63" i="3"/>
  <c r="C74" i="3"/>
  <c r="C62" i="3"/>
  <c r="Q38" i="1"/>
  <c r="M39" i="1" s="1"/>
  <c r="P42" i="4"/>
  <c r="F42" i="4"/>
  <c r="H42" i="4"/>
  <c r="D42" i="4"/>
  <c r="C69" i="3"/>
  <c r="R41" i="4"/>
  <c r="N42" i="4" l="1"/>
  <c r="Q39" i="1"/>
  <c r="S39" i="1" s="1"/>
  <c r="C124" i="3" s="1"/>
  <c r="H43" i="4"/>
  <c r="P43" i="4"/>
  <c r="D43" i="4"/>
  <c r="F43" i="4"/>
  <c r="S38" i="1"/>
  <c r="C93" i="3" s="1"/>
  <c r="C123" i="3" l="1"/>
  <c r="C144" i="3"/>
  <c r="C99" i="3"/>
  <c r="C113" i="3"/>
  <c r="C104" i="3"/>
  <c r="C92" i="3"/>
  <c r="C130" i="3"/>
  <c r="C135" i="3"/>
  <c r="R43" i="4"/>
  <c r="N43" i="4"/>
  <c r="C100" i="3"/>
  <c r="R42" i="4"/>
  <c r="M40" i="1"/>
  <c r="Q40" i="1" l="1"/>
  <c r="M41" i="1" s="1"/>
  <c r="F44" i="4"/>
  <c r="H44" i="4"/>
  <c r="P44" i="4"/>
  <c r="D44" i="4"/>
  <c r="N44" i="4" l="1"/>
  <c r="Q41" i="1"/>
  <c r="S41" i="1" s="1"/>
  <c r="H45" i="4"/>
  <c r="D45" i="4"/>
  <c r="F45" i="4"/>
  <c r="P45" i="4"/>
  <c r="S40" i="1"/>
  <c r="C174" i="3" l="1"/>
  <c r="C154" i="3"/>
  <c r="C205" i="3"/>
  <c r="C185" i="3"/>
  <c r="C184" i="3"/>
  <c r="C191" i="3"/>
  <c r="C165" i="3"/>
  <c r="C153" i="3"/>
  <c r="C192" i="3"/>
  <c r="C196" i="3"/>
  <c r="R45" i="4"/>
  <c r="C161" i="3"/>
  <c r="R44" i="4"/>
  <c r="N45" i="4"/>
  <c r="M42" i="1"/>
  <c r="Q42" i="1" l="1"/>
  <c r="P46" i="4"/>
  <c r="D46" i="4"/>
  <c r="H46" i="4"/>
  <c r="F46" i="4"/>
  <c r="S42" i="1" l="1"/>
  <c r="C216" i="3" s="1"/>
  <c r="N46" i="4"/>
  <c r="M43" i="1"/>
  <c r="C222" i="3" l="1"/>
  <c r="C236" i="3"/>
  <c r="C227" i="3"/>
  <c r="C215" i="3"/>
  <c r="Q43" i="1"/>
  <c r="M44" i="1" s="1"/>
  <c r="P47" i="4"/>
  <c r="F47" i="4"/>
  <c r="D47" i="4"/>
  <c r="H47" i="4"/>
  <c r="C220" i="3"/>
  <c r="R46" i="4"/>
  <c r="N47" i="4" l="1"/>
  <c r="Q44" i="1"/>
  <c r="S44" i="1" s="1"/>
  <c r="C296" i="3" s="1"/>
  <c r="H48" i="4"/>
  <c r="F48" i="4"/>
  <c r="P48" i="4"/>
  <c r="D48" i="4"/>
  <c r="S43" i="1"/>
  <c r="C252" i="3" l="1"/>
  <c r="C265" i="3"/>
  <c r="C276" i="3"/>
  <c r="C283" i="3"/>
  <c r="C257" i="3"/>
  <c r="C245" i="3"/>
  <c r="N48" i="4"/>
  <c r="C281" i="3"/>
  <c r="C288" i="3"/>
  <c r="R48" i="4"/>
  <c r="C251" i="3"/>
  <c r="R47" i="4"/>
  <c r="M45" i="1"/>
  <c r="Q45" i="1" l="1"/>
  <c r="S45" i="1" s="1"/>
  <c r="P49" i="4"/>
  <c r="H49" i="4"/>
  <c r="F49" i="4"/>
  <c r="D49" i="4"/>
  <c r="C314" i="3" l="1"/>
  <c r="C326" i="3"/>
  <c r="R49" i="4"/>
  <c r="C306" i="3"/>
  <c r="N49" i="4"/>
  <c r="C312" i="3"/>
  <c r="C318" i="3"/>
  <c r="M46" i="1"/>
  <c r="Q46" i="1" s="1"/>
  <c r="S46" i="1" s="1"/>
  <c r="C357" i="3" s="1"/>
  <c r="C337" i="3" l="1"/>
  <c r="C343" i="3"/>
  <c r="P50" i="4"/>
  <c r="D50" i="4"/>
  <c r="F50" i="4"/>
  <c r="H50" i="4"/>
  <c r="C342" i="3"/>
  <c r="C349" i="3"/>
  <c r="N50" i="4"/>
  <c r="R50" i="4"/>
  <c r="M47" i="1"/>
  <c r="Q47" i="1" l="1"/>
  <c r="S47" i="1" s="1"/>
  <c r="F51" i="4"/>
  <c r="P51" i="4"/>
  <c r="H51" i="4"/>
  <c r="D51" i="4"/>
  <c r="C387" i="3" l="1"/>
  <c r="C367" i="3"/>
  <c r="C368" i="3"/>
  <c r="C374" i="3"/>
  <c r="N51" i="4"/>
  <c r="C373" i="3"/>
  <c r="C380" i="3"/>
  <c r="M48" i="1"/>
  <c r="F52" i="4" s="1"/>
  <c r="R51" i="4"/>
  <c r="C1" i="3"/>
  <c r="Q48" i="1" l="1"/>
  <c r="S48" i="1" s="1"/>
  <c r="C398" i="3" s="1"/>
  <c r="H52" i="4"/>
  <c r="C409" i="3"/>
  <c r="R52" i="4"/>
  <c r="P52" i="4"/>
  <c r="D52" i="4"/>
  <c r="N52" i="4"/>
  <c r="C397" i="3" l="1"/>
  <c r="C418" i="3"/>
  <c r="C404" i="3"/>
  <c r="M49" i="1"/>
  <c r="R53" i="4" s="1"/>
  <c r="Q49" i="1" l="1"/>
  <c r="S49" i="1" s="1"/>
  <c r="N53" i="4"/>
  <c r="P53" i="4"/>
  <c r="D53" i="4"/>
  <c r="H53" i="4"/>
  <c r="F53" i="4"/>
  <c r="C428" i="3"/>
  <c r="C435" i="3"/>
  <c r="C434" i="3"/>
  <c r="C440" i="3"/>
  <c r="C449" i="3" l="1"/>
  <c r="C429" i="3"/>
  <c r="M50" i="1"/>
  <c r="N54" i="4" s="1"/>
  <c r="Q50" i="1"/>
  <c r="S50" i="1" s="1"/>
  <c r="C459" i="3" s="1"/>
  <c r="D54" i="4"/>
  <c r="P54" i="4"/>
  <c r="R54" i="4"/>
  <c r="C465" i="3"/>
  <c r="C470" i="3"/>
  <c r="F54" i="4" l="1"/>
  <c r="H54" i="4"/>
  <c r="M51" i="1"/>
  <c r="D55" i="4" s="1"/>
  <c r="C458" i="3"/>
  <c r="C479" i="3"/>
  <c r="Q51" i="1"/>
  <c r="S51" i="1" s="1"/>
  <c r="F55" i="4"/>
  <c r="C510" i="3" l="1"/>
  <c r="C490" i="3"/>
  <c r="P55" i="4"/>
  <c r="N55" i="4"/>
  <c r="H55" i="4"/>
  <c r="R55" i="4"/>
  <c r="C489" i="3"/>
  <c r="C496" i="3"/>
  <c r="C495" i="3"/>
  <c r="C501" i="3"/>
  <c r="M52" i="1"/>
  <c r="F56" i="4" l="1"/>
  <c r="D56" i="4"/>
  <c r="Q52" i="1"/>
  <c r="S52" i="1" s="1"/>
  <c r="N56" i="4"/>
  <c r="R56" i="4"/>
  <c r="P56" i="4"/>
  <c r="H56" i="4"/>
  <c r="C540" i="3" l="1"/>
  <c r="C520" i="3"/>
  <c r="C519" i="3"/>
  <c r="C527" i="3"/>
  <c r="C526" i="3"/>
  <c r="C531" i="3"/>
  <c r="M53" i="1"/>
  <c r="R57" i="4" l="1"/>
  <c r="P57" i="4"/>
  <c r="F57" i="4"/>
  <c r="H57" i="4"/>
  <c r="D57" i="4"/>
  <c r="Q53" i="1"/>
  <c r="S53" i="1" s="1"/>
  <c r="C551" i="3" s="1"/>
  <c r="N57" i="4"/>
  <c r="C550" i="3" l="1"/>
  <c r="C571" i="3"/>
  <c r="C557" i="3"/>
  <c r="C562" i="3"/>
  <c r="M54" i="1"/>
  <c r="N58" i="4" l="1"/>
  <c r="P58" i="4"/>
  <c r="F58" i="4"/>
  <c r="D58" i="4"/>
  <c r="H58" i="4"/>
  <c r="Q54" i="1"/>
  <c r="S54" i="1" s="1"/>
  <c r="R58" i="4"/>
  <c r="C602" i="3" l="1"/>
  <c r="C582" i="3"/>
  <c r="C581" i="3"/>
  <c r="C588" i="3"/>
  <c r="C586" i="3"/>
  <c r="C593" i="3"/>
  <c r="M55" i="1"/>
  <c r="R59" i="4" l="1"/>
  <c r="Q55" i="1"/>
  <c r="S55" i="1" s="1"/>
  <c r="P59" i="4"/>
  <c r="N59" i="4"/>
  <c r="H59" i="4"/>
  <c r="D59" i="4"/>
  <c r="F59" i="4"/>
  <c r="C630" i="3" l="1"/>
  <c r="C610" i="3"/>
  <c r="C611" i="3"/>
  <c r="C618" i="3"/>
  <c r="C617" i="3"/>
  <c r="C623" i="3"/>
  <c r="M56" i="1"/>
  <c r="N60" i="4" l="1"/>
  <c r="Q56" i="1"/>
  <c r="S56" i="1" s="1"/>
  <c r="R60" i="4"/>
  <c r="P60" i="4"/>
  <c r="D60" i="4"/>
  <c r="F60" i="4"/>
  <c r="H60" i="4"/>
  <c r="C661" i="3" l="1"/>
  <c r="C641" i="3"/>
  <c r="C642" i="3"/>
  <c r="C649" i="3"/>
  <c r="C647" i="3"/>
  <c r="C654" i="3"/>
  <c r="M57" i="1"/>
  <c r="N61" i="4" s="1"/>
  <c r="Q57" i="1" l="1"/>
  <c r="S57" i="1" s="1"/>
  <c r="C671" i="3" s="1"/>
  <c r="D61" i="4"/>
  <c r="H61" i="4"/>
  <c r="C672" i="3"/>
  <c r="C678" i="3"/>
  <c r="C684" i="3"/>
  <c r="F61" i="4"/>
  <c r="P61" i="4"/>
  <c r="R61" i="4"/>
  <c r="C680" i="3" l="1"/>
  <c r="C691" i="3"/>
  <c r="M58" i="1"/>
  <c r="R62" i="4" s="1"/>
  <c r="Q58" i="1"/>
  <c r="S58" i="1" s="1"/>
  <c r="C702" i="3" s="1"/>
  <c r="H62" i="4" l="1"/>
  <c r="C703" i="3"/>
  <c r="C722" i="3"/>
  <c r="D62" i="4"/>
  <c r="F62" i="4"/>
  <c r="N62" i="4"/>
  <c r="P62" i="4"/>
  <c r="C708" i="3"/>
  <c r="C715" i="3"/>
  <c r="M59" i="1"/>
  <c r="H63" i="4" l="1"/>
  <c r="Q59" i="1"/>
  <c r="S59" i="1" s="1"/>
  <c r="C732" i="3" s="1"/>
  <c r="N63" i="4"/>
  <c r="R63" i="4"/>
  <c r="P63" i="4"/>
  <c r="F63" i="4"/>
  <c r="D63" i="4"/>
  <c r="C734" i="3" l="1"/>
  <c r="C752" i="3"/>
  <c r="C739" i="3"/>
  <c r="C746" i="3"/>
  <c r="M60" i="1"/>
  <c r="H64" i="4" l="1"/>
  <c r="R64" i="4"/>
  <c r="N64" i="4"/>
  <c r="Q60" i="1"/>
  <c r="S60" i="1" s="1"/>
  <c r="F64" i="4"/>
  <c r="D64" i="4"/>
  <c r="P64" i="4"/>
  <c r="Q27" i="4" s="1"/>
  <c r="C783" i="3" l="1"/>
  <c r="C763" i="3"/>
  <c r="C762" i="3"/>
  <c r="C769" i="3"/>
  <c r="C770" i="3"/>
  <c r="C774" i="3"/>
  <c r="M61" i="1"/>
  <c r="Q61" i="1" l="1"/>
  <c r="S61" i="1" s="1"/>
  <c r="C794" i="3" s="1"/>
  <c r="C793" i="3" l="1"/>
  <c r="C814" i="3"/>
  <c r="M62" i="1"/>
  <c r="Q62" i="1" s="1"/>
  <c r="S62" i="1" s="1"/>
  <c r="C800" i="3"/>
  <c r="C805" i="3"/>
  <c r="C844" i="3" l="1"/>
  <c r="C824" i="3"/>
  <c r="C823" i="3"/>
  <c r="C830" i="3"/>
  <c r="C831" i="3"/>
  <c r="C835" i="3"/>
  <c r="M63" i="1"/>
  <c r="Q63" i="1" l="1"/>
  <c r="S63" i="1" s="1"/>
  <c r="C855" i="3" s="1"/>
  <c r="C854" i="3" l="1"/>
  <c r="C875" i="3"/>
  <c r="C861" i="3"/>
  <c r="C866" i="3"/>
  <c r="M64" i="1"/>
  <c r="Q64" i="1" s="1"/>
  <c r="S64" i="1" s="1"/>
  <c r="C885" i="3" s="1"/>
  <c r="C884" i="3" l="1"/>
  <c r="C905" i="3"/>
  <c r="C892" i="3"/>
  <c r="C896" i="3"/>
  <c r="M65" i="1"/>
  <c r="Q65" i="1" s="1"/>
  <c r="S65" i="1" s="1"/>
  <c r="C936" i="3" l="1"/>
  <c r="C916" i="3"/>
  <c r="C915" i="3"/>
  <c r="C922" i="3"/>
  <c r="C923" i="3"/>
  <c r="C927" i="3"/>
  <c r="M66" i="1"/>
  <c r="Q66" i="1" l="1"/>
  <c r="S66" i="1" s="1"/>
  <c r="C967" i="3" l="1"/>
  <c r="C947" i="3"/>
  <c r="C946" i="3"/>
  <c r="C953" i="3"/>
  <c r="C951" i="3"/>
  <c r="C958" i="3"/>
  <c r="M67" i="1"/>
  <c r="Q67" i="1" l="1"/>
  <c r="S67" i="1" s="1"/>
  <c r="C995" i="3" l="1"/>
  <c r="C975" i="3"/>
  <c r="C976" i="3"/>
  <c r="C983" i="3"/>
  <c r="C982" i="3"/>
  <c r="C988" i="3"/>
  <c r="M68" i="1"/>
  <c r="Q68" i="1" l="1"/>
  <c r="S68" i="1" s="1"/>
  <c r="C1026" i="3" l="1"/>
  <c r="C1006" i="3"/>
  <c r="C1007" i="3"/>
  <c r="C1014" i="3"/>
  <c r="C1012" i="3"/>
  <c r="C1019" i="3"/>
  <c r="M69" i="1"/>
  <c r="Q69" i="1" s="1"/>
  <c r="S69" i="1" s="1"/>
  <c r="C1056" i="3" l="1"/>
  <c r="C1036" i="3"/>
  <c r="C1037" i="3"/>
  <c r="C1045" i="3"/>
  <c r="C1043" i="3"/>
  <c r="C1049" i="3"/>
  <c r="M70" i="1"/>
  <c r="Q70" i="1" s="1"/>
  <c r="S70" i="1" s="1"/>
  <c r="C1067" i="3" s="1"/>
  <c r="C1068" i="3" l="1"/>
  <c r="C1087" i="3"/>
  <c r="C1073" i="3"/>
  <c r="C1080" i="3"/>
  <c r="M71" i="1"/>
  <c r="Q71" i="1" s="1"/>
  <c r="S71" i="1" s="1"/>
  <c r="C1097" i="3" s="1"/>
  <c r="C1099" i="3" l="1"/>
  <c r="C1117" i="3"/>
  <c r="C1104" i="3"/>
  <c r="C1111" i="3"/>
  <c r="M72" i="1"/>
  <c r="Q72" i="1" s="1"/>
  <c r="S72" i="1" s="1"/>
  <c r="C1148" i="3" l="1"/>
  <c r="C1128" i="3"/>
  <c r="C1127" i="3"/>
  <c r="C1134" i="3"/>
  <c r="C1135" i="3"/>
  <c r="C1139" i="3"/>
  <c r="M73" i="1"/>
  <c r="Q73" i="1" l="1"/>
  <c r="S73" i="1" s="1"/>
  <c r="C1159" i="3" s="1"/>
  <c r="C1158" i="3" l="1"/>
  <c r="C1179" i="3"/>
  <c r="C1165" i="3"/>
  <c r="C1170" i="3"/>
  <c r="M74" i="1"/>
  <c r="Q74" i="1" l="1"/>
  <c r="S74" i="1" s="1"/>
  <c r="C1209" i="3" l="1"/>
  <c r="C1189" i="3"/>
  <c r="C1188" i="3"/>
  <c r="C1195" i="3"/>
  <c r="C1196" i="3"/>
  <c r="C1200" i="3"/>
  <c r="M75" i="1"/>
  <c r="Q75" i="1" l="1"/>
  <c r="S75" i="1" s="1"/>
  <c r="C1220" i="3" s="1"/>
  <c r="C1219" i="3" l="1"/>
  <c r="C1240" i="3"/>
  <c r="C1226" i="3"/>
  <c r="C1231" i="3"/>
  <c r="M76" i="1"/>
  <c r="Q76" i="1" l="1"/>
  <c r="S76" i="1" s="1"/>
  <c r="C1250" i="3" s="1"/>
  <c r="C1249" i="3" l="1"/>
  <c r="C1270" i="3"/>
  <c r="C1257" i="3"/>
  <c r="C1261" i="3"/>
  <c r="M77" i="1"/>
  <c r="Q77" i="1" s="1"/>
  <c r="S77" i="1" s="1"/>
  <c r="C1301" i="3" l="1"/>
  <c r="C1281" i="3"/>
  <c r="C1280" i="3"/>
  <c r="C1287" i="3"/>
  <c r="C1288" i="3"/>
  <c r="C1292" i="3"/>
  <c r="M78" i="1"/>
  <c r="Q78" i="1" l="1"/>
  <c r="S78" i="1" s="1"/>
  <c r="C1332" i="3" l="1"/>
  <c r="C1312" i="3"/>
  <c r="C1311" i="3"/>
  <c r="C1318" i="3"/>
  <c r="C1316" i="3"/>
  <c r="C1323" i="3"/>
  <c r="M79" i="1"/>
  <c r="Q79" i="1" l="1"/>
  <c r="S79" i="1" s="1"/>
  <c r="C1360" i="3" l="1"/>
  <c r="C1340" i="3"/>
  <c r="C1341" i="3"/>
  <c r="C1348" i="3"/>
  <c r="C1347" i="3"/>
  <c r="C1353" i="3"/>
  <c r="M80" i="1"/>
  <c r="Q80" i="1" s="1"/>
  <c r="S80" i="1" s="1"/>
  <c r="C1391" i="3" l="1"/>
  <c r="C1371" i="3"/>
  <c r="C1372" i="3"/>
  <c r="C1379" i="3"/>
  <c r="C1377" i="3"/>
  <c r="C1384" i="3"/>
  <c r="M81" i="1"/>
  <c r="Q81" i="1" s="1"/>
  <c r="S81" i="1" s="1"/>
  <c r="C1421" i="3" l="1"/>
  <c r="C1401" i="3"/>
  <c r="C1402" i="3"/>
  <c r="C1410" i="3"/>
  <c r="C1408" i="3"/>
  <c r="C1414" i="3"/>
  <c r="M82" i="1"/>
  <c r="Q82" i="1" s="1"/>
  <c r="S82" i="1" s="1"/>
  <c r="C1432" i="3" s="1"/>
  <c r="C1433" i="3" l="1"/>
  <c r="C1452" i="3"/>
  <c r="C1438" i="3"/>
  <c r="C1445" i="3"/>
  <c r="M83" i="1"/>
  <c r="Q83" i="1" l="1"/>
  <c r="S83" i="1" s="1"/>
  <c r="C1482" i="3" l="1"/>
  <c r="C1462" i="3"/>
  <c r="C1476" i="3"/>
  <c r="C1464" i="3"/>
  <c r="M84" i="1"/>
  <c r="C1469" i="3"/>
  <c r="S34" i="1"/>
  <c r="Q84" i="1" l="1"/>
  <c r="S84" i="1" s="1"/>
  <c r="C1513" i="3" l="1"/>
  <c r="C1493" i="3"/>
  <c r="C1492" i="3"/>
  <c r="C1499" i="3"/>
  <c r="C1500" i="3"/>
  <c r="C1504" i="3"/>
  <c r="M85" i="1"/>
  <c r="Q85" i="1" l="1"/>
  <c r="S85" i="1" s="1"/>
  <c r="C1524" i="3" s="1"/>
  <c r="C1523" i="3" l="1"/>
  <c r="C1544" i="3"/>
  <c r="C1530" i="3"/>
  <c r="C1535" i="3"/>
  <c r="M86" i="1"/>
  <c r="Q86" i="1" l="1"/>
  <c r="S86" i="1" s="1"/>
  <c r="C1574" i="3" l="1"/>
  <c r="C1554" i="3"/>
  <c r="C1553" i="3"/>
  <c r="C1560" i="3"/>
  <c r="C1561" i="3"/>
  <c r="C1565" i="3"/>
  <c r="M87" i="1"/>
  <c r="Q87" i="1" l="1"/>
  <c r="S87" i="1" s="1"/>
  <c r="C1585" i="3" s="1"/>
  <c r="C1584" i="3" l="1"/>
  <c r="C1605" i="3"/>
  <c r="C1591" i="3"/>
  <c r="C1596" i="3"/>
  <c r="M88" i="1"/>
  <c r="Q88" i="1" l="1"/>
  <c r="S88" i="1" s="1"/>
  <c r="C1615" i="3" s="1"/>
  <c r="C1614" i="3" l="1"/>
  <c r="C1635" i="3"/>
  <c r="C1622" i="3"/>
  <c r="C1626" i="3"/>
  <c r="M89" i="1"/>
  <c r="Q89" i="1" l="1"/>
  <c r="S89" i="1" s="1"/>
  <c r="C1666" i="3" l="1"/>
  <c r="C1646" i="3"/>
  <c r="C1645" i="3"/>
  <c r="C1652" i="3"/>
  <c r="C1653" i="3"/>
  <c r="C1657" i="3"/>
  <c r="M90" i="1"/>
  <c r="Q90" i="1" l="1"/>
  <c r="S90" i="1" s="1"/>
  <c r="C1697" i="3" l="1"/>
  <c r="C1677" i="3"/>
  <c r="C1676" i="3"/>
  <c r="C1683" i="3"/>
  <c r="C1681" i="3"/>
  <c r="C1688" i="3"/>
  <c r="M91" i="1"/>
  <c r="Q91" i="1" l="1"/>
  <c r="S91" i="1" s="1"/>
  <c r="C1726" i="3" s="1"/>
  <c r="C1706" i="3" l="1"/>
  <c r="C1713" i="3"/>
  <c r="C1712" i="3"/>
  <c r="C1718" i="3"/>
  <c r="M92" i="1"/>
  <c r="Q92" i="1" l="1"/>
  <c r="S92" i="1" s="1"/>
  <c r="C1757" i="3" s="1"/>
  <c r="C1737" i="3" l="1"/>
  <c r="C1744" i="3"/>
  <c r="M93" i="1"/>
  <c r="Q93" i="1" s="1"/>
  <c r="S93" i="1" s="1"/>
  <c r="C1787" i="3" s="1"/>
  <c r="C1742" i="3"/>
  <c r="C1749" i="3"/>
  <c r="C1767" i="3" l="1"/>
  <c r="C1775" i="3"/>
  <c r="M94" i="1"/>
  <c r="C1773" i="3"/>
  <c r="C1779" i="3"/>
  <c r="Q94" i="1"/>
  <c r="S94" i="1" s="1"/>
  <c r="C1818" i="3" s="1"/>
  <c r="C1798" i="3" l="1"/>
  <c r="C1804" i="3"/>
  <c r="C1803" i="3"/>
  <c r="C1810" i="3"/>
  <c r="M95" i="1"/>
  <c r="Q95" i="1" s="1"/>
  <c r="S95" i="1" s="1"/>
  <c r="C1848" i="3" l="1"/>
  <c r="C1828" i="3"/>
  <c r="C1829" i="3"/>
  <c r="C1835" i="3"/>
  <c r="C1834" i="3"/>
  <c r="C1841" i="3"/>
  <c r="M96" i="1"/>
  <c r="Q96" i="1" s="1"/>
  <c r="S96" i="1" s="1"/>
  <c r="C1859" i="3" s="1"/>
  <c r="C1858" i="3" l="1"/>
  <c r="C1879" i="3"/>
  <c r="C1865" i="3"/>
  <c r="C1870" i="3"/>
  <c r="M97" i="1"/>
  <c r="Q97" i="1" l="1"/>
  <c r="S97" i="1" s="1"/>
  <c r="C1910" i="3" l="1"/>
  <c r="C1890" i="3"/>
  <c r="C1889" i="3"/>
  <c r="C1896" i="3"/>
  <c r="C1895" i="3"/>
  <c r="C1901" i="3"/>
  <c r="M98" i="1"/>
  <c r="Q98" i="1" l="1"/>
  <c r="S98" i="1" s="1"/>
  <c r="C1920" i="3" s="1"/>
  <c r="C1919" i="3" l="1"/>
  <c r="C1940" i="3"/>
  <c r="C1926" i="3"/>
  <c r="C1931" i="3"/>
  <c r="M99" i="1"/>
  <c r="Q99" i="1" l="1"/>
  <c r="S99" i="1" s="1"/>
  <c r="C1971" i="3" l="1"/>
  <c r="C1951" i="3"/>
  <c r="C1950" i="3"/>
  <c r="C1957" i="3"/>
  <c r="C1956" i="3"/>
  <c r="C1962" i="3"/>
  <c r="M100" i="1"/>
  <c r="Q100" i="1" l="1"/>
  <c r="S100" i="1" s="1"/>
  <c r="C2001" i="3" l="1"/>
  <c r="C1981" i="3"/>
  <c r="C1980" i="3"/>
  <c r="C1988" i="3"/>
  <c r="C1987" i="3"/>
  <c r="C1992" i="3"/>
  <c r="M101" i="1"/>
  <c r="Q101" i="1" l="1"/>
  <c r="S101" i="1" s="1"/>
  <c r="C2012" i="3" s="1"/>
  <c r="C2011" i="3" l="1"/>
  <c r="C2032" i="3"/>
  <c r="C2018" i="3"/>
  <c r="C2023" i="3"/>
  <c r="M102" i="1"/>
  <c r="Q102" i="1" l="1"/>
  <c r="S102" i="1" s="1"/>
  <c r="C2063" i="3" l="1"/>
  <c r="C2043" i="3"/>
  <c r="C2042" i="3"/>
  <c r="C2049" i="3"/>
  <c r="C2047" i="3"/>
  <c r="C2054" i="3"/>
  <c r="M103" i="1"/>
  <c r="Q103" i="1" l="1"/>
  <c r="S103" i="1" s="1"/>
  <c r="C2091" i="3" l="1"/>
  <c r="C2071" i="3"/>
  <c r="C2072" i="3"/>
  <c r="C2079" i="3"/>
  <c r="C2078" i="3"/>
  <c r="C2084" i="3"/>
  <c r="M104" i="1"/>
  <c r="Q104" i="1" l="1"/>
  <c r="S104" i="1" s="1"/>
  <c r="C2122" i="3" l="1"/>
  <c r="C2102" i="3"/>
  <c r="C2103" i="3"/>
  <c r="C2110" i="3"/>
  <c r="C2108" i="3"/>
  <c r="C2115" i="3"/>
  <c r="M105" i="1"/>
  <c r="Q105" i="1" l="1"/>
  <c r="S105" i="1" s="1"/>
  <c r="C2152" i="3" l="1"/>
  <c r="C2132" i="3"/>
  <c r="C2133" i="3"/>
  <c r="C2141" i="3"/>
  <c r="C2139" i="3"/>
  <c r="C2145" i="3"/>
  <c r="M106" i="1"/>
  <c r="Q106" i="1" l="1"/>
  <c r="S106" i="1" s="1"/>
  <c r="C2163" i="3" s="1"/>
  <c r="C2164" i="3" l="1"/>
  <c r="C2183" i="3"/>
  <c r="C2169" i="3"/>
  <c r="C2176" i="3"/>
  <c r="M107" i="1"/>
  <c r="Q107" i="1" l="1"/>
  <c r="S107" i="1" s="1"/>
  <c r="C2193" i="3" s="1"/>
  <c r="C2195" i="3" l="1"/>
  <c r="C2213" i="3"/>
  <c r="M108" i="1"/>
  <c r="C2200" i="3"/>
  <c r="C2207" i="3"/>
  <c r="Q108" i="1"/>
  <c r="S108" i="1" s="1"/>
  <c r="C2244" i="3" l="1"/>
  <c r="C2224" i="3"/>
  <c r="C2223" i="3"/>
  <c r="C2230" i="3"/>
  <c r="C2231" i="3"/>
  <c r="C2235" i="3"/>
  <c r="M109" i="1"/>
  <c r="Q109" i="1" s="1"/>
  <c r="S109" i="1" s="1"/>
  <c r="C2255" i="3" s="1"/>
  <c r="C2254" i="3" l="1"/>
  <c r="C2275" i="3"/>
  <c r="C2261" i="3"/>
  <c r="C2266" i="3"/>
  <c r="M110" i="1"/>
  <c r="Q110" i="1" l="1"/>
  <c r="S110" i="1" s="1"/>
  <c r="C2305" i="3" l="1"/>
  <c r="C2285" i="3"/>
  <c r="C2284" i="3"/>
  <c r="C2291" i="3"/>
  <c r="C2292" i="3"/>
  <c r="C2296" i="3"/>
  <c r="M111" i="1"/>
  <c r="Q111" i="1" l="1"/>
  <c r="S111" i="1" s="1"/>
  <c r="C2316" i="3" s="1"/>
  <c r="C2315" i="3" l="1"/>
  <c r="C2336" i="3"/>
  <c r="M112" i="1"/>
  <c r="Q112" i="1" s="1"/>
  <c r="S112" i="1" s="1"/>
  <c r="C2346" i="3" s="1"/>
  <c r="C2322" i="3"/>
  <c r="C2327" i="3"/>
  <c r="C2345" i="3" l="1"/>
  <c r="C2366" i="3"/>
  <c r="C2353" i="3"/>
  <c r="C2357" i="3"/>
  <c r="M113" i="1"/>
  <c r="Q113" i="1" s="1"/>
  <c r="S113" i="1" s="1"/>
  <c r="C2397" i="3" l="1"/>
  <c r="C2377" i="3"/>
  <c r="C2376" i="3"/>
  <c r="C2383" i="3"/>
  <c r="C2384" i="3"/>
  <c r="C2388" i="3"/>
  <c r="M114" i="1"/>
  <c r="Q114" i="1" l="1"/>
  <c r="S114" i="1" s="1"/>
  <c r="C2428" i="3" l="1"/>
  <c r="C2408" i="3"/>
  <c r="C2407" i="3"/>
  <c r="C2414" i="3"/>
  <c r="C2412" i="3"/>
  <c r="C2419" i="3"/>
  <c r="M115" i="1"/>
  <c r="Q115" i="1" l="1"/>
  <c r="S115" i="1" s="1"/>
  <c r="C2456" i="3" l="1"/>
  <c r="C2436" i="3"/>
  <c r="C2437" i="3"/>
  <c r="C2444" i="3"/>
  <c r="M116" i="1"/>
  <c r="C2443" i="3"/>
  <c r="C2449" i="3"/>
  <c r="Q116" i="1"/>
  <c r="S116" i="1" s="1"/>
  <c r="C2487" i="3" l="1"/>
  <c r="C2467" i="3"/>
  <c r="C2468" i="3"/>
  <c r="C2475" i="3"/>
  <c r="C2473" i="3"/>
  <c r="C2480" i="3"/>
  <c r="M117" i="1"/>
  <c r="Q117" i="1" l="1"/>
  <c r="S117" i="1" s="1"/>
  <c r="C2517" i="3" l="1"/>
  <c r="C2497" i="3"/>
  <c r="C2498" i="3"/>
  <c r="C2506" i="3"/>
  <c r="C2504" i="3"/>
  <c r="C2510" i="3"/>
  <c r="M118" i="1"/>
  <c r="Q118" i="1" l="1"/>
  <c r="S118" i="1" s="1"/>
  <c r="C2528" i="3" s="1"/>
  <c r="C2529" i="3" l="1"/>
  <c r="C2548" i="3"/>
  <c r="C2534" i="3"/>
  <c r="C2541" i="3"/>
  <c r="M119" i="1"/>
  <c r="Q119" i="1" l="1"/>
  <c r="S119" i="1" s="1"/>
  <c r="C2558" i="3" s="1"/>
  <c r="C2560" i="3" l="1"/>
  <c r="C2578" i="3"/>
  <c r="C2565" i="3"/>
  <c r="C2572" i="3"/>
  <c r="M120" i="1"/>
  <c r="Q120" i="1" l="1"/>
  <c r="S120" i="1" s="1"/>
  <c r="C2609" i="3" l="1"/>
  <c r="C2589" i="3"/>
  <c r="C2588" i="3"/>
  <c r="C2595" i="3"/>
  <c r="C2596" i="3"/>
  <c r="C2600" i="3"/>
  <c r="M121" i="1"/>
  <c r="Q121" i="1" l="1"/>
  <c r="S121" i="1" s="1"/>
  <c r="C2620" i="3" s="1"/>
  <c r="C2619" i="3" l="1"/>
  <c r="C2640" i="3"/>
  <c r="M122" i="1"/>
  <c r="Q122" i="1" s="1"/>
  <c r="S122" i="1" s="1"/>
  <c r="C2626" i="3"/>
  <c r="C2631" i="3"/>
  <c r="C2670" i="3" l="1"/>
  <c r="C2650" i="3"/>
  <c r="C2649" i="3"/>
  <c r="C2656" i="3"/>
  <c r="C2657" i="3"/>
  <c r="C2661" i="3"/>
  <c r="M123" i="1"/>
  <c r="Q123" i="1" l="1"/>
  <c r="S123" i="1" s="1"/>
  <c r="C2681" i="3" s="1"/>
  <c r="C2680" i="3" l="1"/>
  <c r="C2701" i="3"/>
  <c r="C2687" i="3"/>
  <c r="C2692" i="3"/>
  <c r="M124" i="1"/>
  <c r="Q124" i="1" l="1"/>
  <c r="S124" i="1" s="1"/>
  <c r="C2711" i="3" s="1"/>
  <c r="C2710" i="3" l="1"/>
  <c r="C2731" i="3"/>
  <c r="C2718" i="3"/>
  <c r="C2722" i="3"/>
  <c r="M125" i="1"/>
  <c r="Q125" i="1" s="1"/>
  <c r="S125" i="1" s="1"/>
  <c r="C2762" i="3" l="1"/>
  <c r="C2742" i="3"/>
  <c r="C2741" i="3"/>
  <c r="C2748" i="3"/>
  <c r="C2749" i="3"/>
  <c r="C2753" i="3"/>
  <c r="M126" i="1"/>
  <c r="Q126" i="1" s="1"/>
  <c r="S126" i="1" s="1"/>
  <c r="C2793" i="3" l="1"/>
  <c r="C2773" i="3"/>
  <c r="C2772" i="3"/>
  <c r="C2779" i="3"/>
  <c r="C2777" i="3"/>
  <c r="C2784" i="3"/>
  <c r="M127" i="1"/>
  <c r="Q127" i="1" l="1"/>
  <c r="S127" i="1" s="1"/>
  <c r="C2821" i="3" l="1"/>
  <c r="C2801" i="3"/>
  <c r="C2802" i="3"/>
  <c r="C2809" i="3"/>
  <c r="M128" i="1"/>
  <c r="Q128" i="1" s="1"/>
  <c r="S128" i="1" s="1"/>
  <c r="C2808" i="3"/>
  <c r="C2814" i="3"/>
  <c r="C2852" i="3" l="1"/>
  <c r="C2832" i="3"/>
  <c r="C2833" i="3"/>
  <c r="C2840" i="3"/>
  <c r="M129" i="1"/>
  <c r="C2838" i="3"/>
  <c r="C2845" i="3"/>
  <c r="Q129" i="1"/>
  <c r="S129" i="1" s="1"/>
  <c r="C2882" i="3" l="1"/>
  <c r="C2862" i="3"/>
  <c r="C2863" i="3"/>
  <c r="C2871" i="3"/>
  <c r="C2869" i="3"/>
  <c r="C2875" i="3"/>
  <c r="M130" i="1"/>
  <c r="Q130" i="1" s="1"/>
  <c r="S130" i="1" s="1"/>
  <c r="C2893" i="3" s="1"/>
  <c r="C2894" i="3" l="1"/>
  <c r="C2913" i="3"/>
  <c r="C2899" i="3"/>
  <c r="C2906" i="3"/>
  <c r="M131" i="1"/>
  <c r="Q131" i="1" l="1"/>
  <c r="S131" i="1" s="1"/>
  <c r="C2923" i="3" s="1"/>
  <c r="C2925" i="3" l="1"/>
  <c r="C2943" i="3"/>
  <c r="C2930" i="3"/>
  <c r="C2937" i="3"/>
  <c r="M132" i="1"/>
  <c r="Q132" i="1" l="1"/>
  <c r="S132" i="1" s="1"/>
  <c r="C2974" i="3" l="1"/>
  <c r="C2954" i="3"/>
  <c r="C2953" i="3"/>
  <c r="C2960" i="3"/>
  <c r="C2961" i="3"/>
  <c r="C2965" i="3"/>
  <c r="M133" i="1"/>
  <c r="Q133" i="1" l="1"/>
  <c r="S133" i="1" s="1"/>
  <c r="C2985" i="3" s="1"/>
  <c r="C2984" i="3" l="1"/>
  <c r="C3005" i="3"/>
  <c r="C2991" i="3"/>
  <c r="C2996" i="3"/>
  <c r="M134" i="1"/>
  <c r="Q134" i="1" s="1"/>
  <c r="S134" i="1" s="1"/>
  <c r="C3035" i="3" l="1"/>
  <c r="C3015" i="3"/>
  <c r="C3014" i="3"/>
  <c r="C3021" i="3"/>
  <c r="C3022" i="3"/>
  <c r="C3026" i="3"/>
  <c r="M135" i="1"/>
  <c r="Q135" i="1" l="1"/>
  <c r="S135" i="1" s="1"/>
  <c r="C3046" i="3" s="1"/>
  <c r="C3045" i="3" l="1"/>
  <c r="C3066" i="3"/>
  <c r="C3052" i="3"/>
  <c r="C3057" i="3"/>
  <c r="M136" i="1"/>
  <c r="Q136" i="1" l="1"/>
  <c r="S136" i="1" s="1"/>
  <c r="C3076" i="3" s="1"/>
  <c r="C3075" i="3" l="1"/>
  <c r="C3096" i="3"/>
  <c r="C3083" i="3"/>
  <c r="C3087" i="3"/>
  <c r="M137" i="1"/>
  <c r="Q137" i="1" l="1"/>
  <c r="S137" i="1" s="1"/>
  <c r="C3127" i="3" l="1"/>
  <c r="C3107" i="3"/>
  <c r="C3106" i="3"/>
  <c r="C3113" i="3"/>
  <c r="C3114" i="3"/>
  <c r="C3118" i="3"/>
  <c r="M138" i="1"/>
  <c r="Q138" i="1" l="1"/>
  <c r="S138" i="1" s="1"/>
  <c r="C3158" i="3" l="1"/>
  <c r="C3138" i="3"/>
  <c r="C3137" i="3"/>
  <c r="C3144" i="3"/>
  <c r="C3142" i="3"/>
  <c r="C3149" i="3"/>
  <c r="M139" i="1"/>
  <c r="Q139" i="1" l="1"/>
  <c r="S139" i="1" s="1"/>
  <c r="C3187" i="3" s="1"/>
  <c r="C3167" i="3" l="1"/>
  <c r="C3174" i="3"/>
  <c r="M140" i="1"/>
  <c r="Q140" i="1" s="1"/>
  <c r="S140" i="1" s="1"/>
  <c r="C3218" i="3" s="1"/>
  <c r="C3173" i="3"/>
  <c r="C3179" i="3"/>
  <c r="C3198" i="3" l="1"/>
  <c r="C3205" i="3"/>
  <c r="C3203" i="3"/>
  <c r="C3210" i="3"/>
  <c r="M141" i="1"/>
  <c r="Q141" i="1" s="1"/>
  <c r="S141" i="1" s="1"/>
  <c r="C3248" i="3" s="1"/>
  <c r="C3228" i="3" l="1"/>
  <c r="C3236" i="3"/>
  <c r="M142" i="1"/>
  <c r="Q142" i="1" s="1"/>
  <c r="S142" i="1" s="1"/>
  <c r="C3279" i="3" s="1"/>
  <c r="C3234" i="3"/>
  <c r="C3240" i="3"/>
  <c r="C3259" i="3" l="1"/>
  <c r="C3265" i="3"/>
  <c r="C3264" i="3"/>
  <c r="C3271" i="3"/>
  <c r="M143" i="1"/>
  <c r="Q143" i="1" l="1"/>
  <c r="S143" i="1" s="1"/>
  <c r="C3309" i="3" l="1"/>
  <c r="C3289" i="3"/>
  <c r="C3290" i="3"/>
  <c r="C3296" i="3"/>
  <c r="C3295" i="3"/>
  <c r="C3302" i="3"/>
  <c r="M144" i="1"/>
  <c r="Q144" i="1" l="1"/>
  <c r="S144" i="1" s="1"/>
  <c r="C3320" i="3" s="1"/>
  <c r="C3319" i="3" l="1"/>
  <c r="C3340" i="3"/>
  <c r="C3326" i="3"/>
  <c r="C3331" i="3"/>
  <c r="M145" i="1"/>
  <c r="Q145" i="1" l="1"/>
  <c r="S145" i="1" s="1"/>
  <c r="C3371" i="3" l="1"/>
  <c r="C3351" i="3"/>
  <c r="C3350" i="3"/>
  <c r="C3357" i="3"/>
  <c r="C3356" i="3"/>
  <c r="C3362" i="3"/>
  <c r="M146" i="1"/>
  <c r="Q146" i="1" l="1"/>
  <c r="S146" i="1" s="1"/>
  <c r="C3381" i="3" s="1"/>
  <c r="C3380" i="3" l="1"/>
  <c r="C3401" i="3"/>
  <c r="C3387" i="3"/>
  <c r="C3392" i="3"/>
  <c r="M147" i="1"/>
  <c r="Q147" i="1" l="1"/>
  <c r="S147" i="1" s="1"/>
  <c r="C3432" i="3" l="1"/>
  <c r="C3412" i="3"/>
  <c r="C3411" i="3"/>
  <c r="C3418" i="3"/>
  <c r="C3417" i="3"/>
  <c r="C3423" i="3"/>
  <c r="M148" i="1"/>
  <c r="Q148" i="1" l="1"/>
  <c r="S148" i="1" s="1"/>
  <c r="C3462" i="3" l="1"/>
  <c r="C3442" i="3"/>
  <c r="C3441" i="3"/>
  <c r="C3449" i="3"/>
  <c r="C3448" i="3"/>
  <c r="C3453" i="3"/>
  <c r="M149" i="1"/>
  <c r="Q149" i="1" l="1"/>
  <c r="S149" i="1" s="1"/>
  <c r="C3473" i="3" s="1"/>
  <c r="C3472" i="3" l="1"/>
  <c r="C3493" i="3"/>
  <c r="C3479" i="3"/>
  <c r="C3484" i="3"/>
  <c r="M150" i="1"/>
  <c r="Q150" i="1" l="1"/>
  <c r="S150" i="1" s="1"/>
  <c r="C3524" i="3" l="1"/>
  <c r="C3504" i="3"/>
  <c r="C3503" i="3"/>
  <c r="C3510" i="3"/>
  <c r="C3508" i="3"/>
  <c r="C3515" i="3"/>
  <c r="M151" i="1"/>
  <c r="Q151" i="1" l="1"/>
  <c r="S151" i="1" s="1"/>
  <c r="C3552" i="3" l="1"/>
  <c r="C3532" i="3"/>
  <c r="C3533" i="3"/>
  <c r="C3540" i="3"/>
  <c r="M152" i="1"/>
  <c r="Q152" i="1" s="1"/>
  <c r="S152" i="1" s="1"/>
  <c r="C3539" i="3"/>
  <c r="C3545" i="3"/>
  <c r="C3583" i="3" l="1"/>
  <c r="C3563" i="3"/>
  <c r="C3564" i="3"/>
  <c r="C3571" i="3"/>
  <c r="C3569" i="3"/>
  <c r="C3576" i="3"/>
  <c r="M153" i="1"/>
  <c r="Q153" i="1" l="1"/>
  <c r="S153" i="1" s="1"/>
  <c r="C3613" i="3" l="1"/>
  <c r="C3593" i="3"/>
  <c r="C3594" i="3"/>
  <c r="C3602" i="3"/>
  <c r="C3600" i="3"/>
  <c r="C3606" i="3"/>
  <c r="M154" i="1"/>
  <c r="Q154" i="1" l="1"/>
  <c r="S154" i="1" s="1"/>
  <c r="C3625" i="3" l="1"/>
  <c r="C3624" i="3"/>
  <c r="C3630" i="3"/>
  <c r="C3637" i="3"/>
  <c r="M155" i="1"/>
  <c r="Q155" i="1" s="1"/>
  <c r="S155" i="1" l="1"/>
  <c r="Q34" i="1"/>
  <c r="Q2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GILMAR DIEGO HERRERA MAUTINO</author>
  </authors>
  <commentList>
    <comment ref="C12" authorId="0" shapeId="0" xr:uid="{00000000-0006-0000-0000-000001000000}">
      <text>
        <r>
          <rPr>
            <sz val="9"/>
            <color indexed="81"/>
            <rFont val="Tahoma"/>
            <family val="2"/>
          </rPr>
          <t>Si es Grupo de Liquidación 50, colocar Fecha de Pago 50</t>
        </r>
      </text>
    </comment>
  </commentList>
</comments>
</file>

<file path=xl/sharedStrings.xml><?xml version="1.0" encoding="utf-8"?>
<sst xmlns="http://schemas.openxmlformats.org/spreadsheetml/2006/main" count="185" uniqueCount="98">
  <si>
    <t>Capital</t>
  </si>
  <si>
    <t>Interés</t>
  </si>
  <si>
    <t>Total</t>
  </si>
  <si>
    <t>N° días</t>
  </si>
  <si>
    <t>Fecha Incial</t>
  </si>
  <si>
    <t>Fecha Final</t>
  </si>
  <si>
    <t>Cuota</t>
  </si>
  <si>
    <t>Banco Ripley</t>
  </si>
  <si>
    <t xml:space="preserve">Simulador de Cuotas </t>
  </si>
  <si>
    <t>N°</t>
  </si>
  <si>
    <t>Fecha de facturación inmediata</t>
  </si>
  <si>
    <t>Factor</t>
  </si>
  <si>
    <t>Forma Financiera</t>
  </si>
  <si>
    <t>Parche para cliente</t>
  </si>
  <si>
    <t>Desgravamen</t>
  </si>
  <si>
    <t>Fecha de pago anticipado</t>
  </si>
  <si>
    <t>Monto Pago anticipado</t>
  </si>
  <si>
    <t>Reducción de</t>
  </si>
  <si>
    <t>Duración</t>
  </si>
  <si>
    <t>Pago Anticipado</t>
  </si>
  <si>
    <t>Normal</t>
  </si>
  <si>
    <t>Pago</t>
  </si>
  <si>
    <t>días</t>
  </si>
  <si>
    <t>Factor 1</t>
  </si>
  <si>
    <t>Interes</t>
  </si>
  <si>
    <t>amortización</t>
  </si>
  <si>
    <t>días acum</t>
  </si>
  <si>
    <t>Pago anticipado</t>
  </si>
  <si>
    <t>Cuota Normal</t>
  </si>
  <si>
    <t>Fecha de desembolso</t>
  </si>
  <si>
    <t>Periodo de gracia (meses)</t>
  </si>
  <si>
    <t>Fecha de Vencimiento</t>
  </si>
  <si>
    <t>Desgrav.</t>
  </si>
  <si>
    <t>Amortiz.</t>
  </si>
  <si>
    <t>Ultima Fecha de pago</t>
  </si>
  <si>
    <t>Días</t>
  </si>
  <si>
    <t>Seguro Desgravamen</t>
  </si>
  <si>
    <t>Financiar</t>
  </si>
  <si>
    <t>Monto Solicitado</t>
  </si>
  <si>
    <t>Numero de Cuotas</t>
  </si>
  <si>
    <t>TCEA</t>
  </si>
  <si>
    <t>Prot. De Pagos Mensual</t>
  </si>
  <si>
    <t>Prot de pagos</t>
  </si>
  <si>
    <t>envio eecc</t>
  </si>
  <si>
    <t>Desgravamen pospuesto</t>
  </si>
  <si>
    <t>Comisión eecc</t>
  </si>
  <si>
    <t>TCEA 12 meses 30 días</t>
  </si>
  <si>
    <t>Dias GAP38</t>
  </si>
  <si>
    <t>Tasa mensual</t>
  </si>
  <si>
    <t>Tipo de seguro de desgravamen</t>
  </si>
  <si>
    <t>Fact inme</t>
  </si>
  <si>
    <t>Tasa de Interes Mensual</t>
  </si>
  <si>
    <t>Día de pago</t>
  </si>
  <si>
    <t>Fisico</t>
  </si>
  <si>
    <t>Virtual</t>
  </si>
  <si>
    <t>EECC</t>
  </si>
  <si>
    <t xml:space="preserve">Condicional: </t>
  </si>
  <si>
    <t>Desembolso</t>
  </si>
  <si>
    <t>Protección pagos</t>
  </si>
  <si>
    <t>-hasta 4,000</t>
  </si>
  <si>
    <t>-mayor a 25 mil</t>
  </si>
  <si>
    <t>-cualquier monto</t>
  </si>
  <si>
    <t>Producto</t>
  </si>
  <si>
    <t>Segures debe ser condicional según Producto</t>
  </si>
  <si>
    <t>EFEX</t>
  </si>
  <si>
    <t>TC</t>
  </si>
  <si>
    <t>SEF</t>
  </si>
  <si>
    <t>De TEA</t>
  </si>
  <si>
    <t>De TEM</t>
  </si>
  <si>
    <t>a TEA</t>
  </si>
  <si>
    <t>a TEM</t>
  </si>
  <si>
    <t>-mayor a 4 mil hasta 20 mil</t>
  </si>
  <si>
    <t>-mayor a 20 mil hasta 25 mil</t>
  </si>
  <si>
    <t>Modificar</t>
  </si>
  <si>
    <t>Si</t>
  </si>
  <si>
    <t>No</t>
  </si>
  <si>
    <t>FECHA DE DESEMBOLSO</t>
  </si>
  <si>
    <t>FECHA DE PAGO</t>
  </si>
  <si>
    <t>MONTO</t>
  </si>
  <si>
    <t>PLAZO (MESES)</t>
  </si>
  <si>
    <t>DETALLE DE CUOTAS</t>
  </si>
  <si>
    <t>A</t>
  </si>
  <si>
    <t>SIMULADOR DISPOSICIÓN DE EFECTIVO - EFECTIVO EXPRESS</t>
  </si>
  <si>
    <t>CUOTA**(S/)</t>
  </si>
  <si>
    <t>TEA*</t>
  </si>
  <si>
    <t>TEM*</t>
  </si>
  <si>
    <t>* TEM y TEA fija</t>
  </si>
  <si>
    <t>Membresía</t>
  </si>
  <si>
    <t>TCEA***</t>
  </si>
  <si>
    <t>** Cuota no incluye Seguro de Desgravamen ni valor de Membresía</t>
  </si>
  <si>
    <t>DETALLE DE CUOTA Y TCEA</t>
  </si>
  <si>
    <t>DETALLE DE INTERESES</t>
  </si>
  <si>
    <t>INTERESES A PAGAR</t>
  </si>
  <si>
    <t>MODALIDAD DE DESEMBOLSO</t>
  </si>
  <si>
    <t>NORMAL</t>
  </si>
  <si>
    <t>DIFERIDO</t>
  </si>
  <si>
    <t>PRIMERA FECHA DE PAGO</t>
  </si>
  <si>
    <t>*** TCEA incluye Seguro de Desgravamen de Tarjeta según saldo capital. Para retiros mayor o igual a 12 cuotas se considera Membresía de S/68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</si>
</sst>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64" formatCode="_ * #,##0.00_ ;_ * \-#,##0.00_ ;_ * &quot;-&quot;??_ ;_ @_ "/>
    <numFmt numFmtId="165" formatCode="_(* #,##0.00_);_(* \(#,##0.00\);_(* &quot;-&quot;??_);_(@_)"/>
    <numFmt numFmtId="166" formatCode="#,##0.0000"/>
    <numFmt numFmtId="167" formatCode="_(* #,##0.0000_);_(* \(#,##0.0000\);_(* &quot;-&quot;??_);_(@_)"/>
    <numFmt numFmtId="168" formatCode="0.0000%"/>
    <numFmt numFmtId="169" formatCode="_(* #,##0_);_(* \(#,##0\);_(* &quot;-&quot;??_);_(@_)"/>
    <numFmt numFmtId="170" formatCode="_ * #,##0.00000_ ;_ * \-#,##0.00000_ ;_ * &quot;-&quot;?????_ ;_ @_ "/>
    <numFmt numFmtId="171" formatCode="_(* #,##0.0_);_(* \(#,##0.0\);_(* &quot;-&quot;??_);_(@_)"/>
    <numFmt numFmtId="172" formatCode="#,##0.0"/>
    <numFmt numFmtId="173" formatCode="_(* #,##0.000000_);_(* \(#,##0.000000\);_(* &quot;-&quot;??_);_(@_)"/>
  </numFmts>
  <fonts count="4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1"/>
      <color rgb="FF1F497D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b/>
      <sz val="10"/>
      <color theme="0"/>
      <name val="Century Gothic"/>
      <family val="2"/>
    </font>
    <font>
      <sz val="10"/>
      <name val="Montserrat"/>
      <family val="3"/>
    </font>
    <font>
      <sz val="9"/>
      <color rgb="FF000000"/>
      <name val="Montserrat"/>
      <family val="3"/>
    </font>
    <font>
      <b/>
      <sz val="16"/>
      <name val="Century Gothic"/>
      <family val="2"/>
    </font>
    <font>
      <b/>
      <i/>
      <sz val="9"/>
      <name val="Century Gothic"/>
      <family val="2"/>
    </font>
    <font>
      <sz val="9"/>
      <name val="Century Gothic"/>
      <family val="2"/>
    </font>
    <font>
      <i/>
      <sz val="8"/>
      <name val="Century Gothic"/>
      <family val="2"/>
    </font>
    <font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23" borderId="4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261">
    <xf numFmtId="0" fontId="0" fillId="0" borderId="0" xfId="0"/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23" fillId="24" borderId="14" xfId="0" applyFont="1" applyFill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4" fontId="0" fillId="0" borderId="0" xfId="0" applyNumberFormat="1"/>
    <xf numFmtId="0" fontId="2" fillId="0" borderId="0" xfId="0" applyFont="1"/>
    <xf numFmtId="165" fontId="0" fillId="0" borderId="0" xfId="32" applyFont="1"/>
    <xf numFmtId="9" fontId="0" fillId="0" borderId="0" xfId="0" applyNumberFormat="1"/>
    <xf numFmtId="3" fontId="0" fillId="0" borderId="0" xfId="0" applyNumberFormat="1"/>
    <xf numFmtId="10" fontId="0" fillId="0" borderId="0" xfId="0" applyNumberFormat="1"/>
    <xf numFmtId="165" fontId="2" fillId="0" borderId="0" xfId="32" applyFont="1"/>
    <xf numFmtId="167" fontId="0" fillId="0" borderId="0" xfId="32" applyNumberFormat="1" applyFont="1"/>
    <xf numFmtId="167" fontId="2" fillId="0" borderId="0" xfId="32" applyNumberFormat="1" applyFont="1"/>
    <xf numFmtId="164" fontId="0" fillId="0" borderId="0" xfId="0" applyNumberFormat="1"/>
    <xf numFmtId="169" fontId="0" fillId="0" borderId="0" xfId="32" applyNumberFormat="1" applyFont="1"/>
    <xf numFmtId="169" fontId="2" fillId="0" borderId="0" xfId="32" applyNumberFormat="1" applyFont="1"/>
    <xf numFmtId="165" fontId="0" fillId="0" borderId="0" xfId="0" applyNumberFormat="1"/>
    <xf numFmtId="165" fontId="2" fillId="0" borderId="0" xfId="0" applyNumberFormat="1" applyFont="1"/>
    <xf numFmtId="170" fontId="0" fillId="0" borderId="0" xfId="0" applyNumberFormat="1"/>
    <xf numFmtId="170" fontId="2" fillId="0" borderId="0" xfId="0" applyNumberFormat="1" applyFont="1"/>
    <xf numFmtId="10" fontId="25" fillId="0" borderId="0" xfId="0" applyNumberFormat="1" applyFont="1"/>
    <xf numFmtId="168" fontId="0" fillId="0" borderId="0" xfId="37" applyNumberFormat="1" applyFont="1"/>
    <xf numFmtId="3" fontId="2" fillId="0" borderId="0" xfId="0" applyNumberFormat="1" applyFont="1"/>
    <xf numFmtId="164" fontId="2" fillId="0" borderId="0" xfId="0" applyNumberFormat="1" applyFont="1"/>
    <xf numFmtId="167" fontId="0" fillId="0" borderId="0" xfId="0" applyNumberFormat="1"/>
    <xf numFmtId="171" fontId="0" fillId="0" borderId="0" xfId="32" applyNumberFormat="1" applyFont="1"/>
    <xf numFmtId="171" fontId="2" fillId="0" borderId="0" xfId="32" applyNumberFormat="1" applyFont="1"/>
    <xf numFmtId="14" fontId="0" fillId="0" borderId="0" xfId="0" applyNumberFormat="1"/>
    <xf numFmtId="10" fontId="0" fillId="0" borderId="0" xfId="37" applyNumberFormat="1" applyFont="1"/>
    <xf numFmtId="0" fontId="2" fillId="0" borderId="0" xfId="0" applyFont="1" applyAlignment="1">
      <alignment horizontal="right"/>
    </xf>
    <xf numFmtId="168" fontId="0" fillId="0" borderId="0" xfId="0" applyNumberFormat="1"/>
    <xf numFmtId="173" fontId="0" fillId="0" borderId="0" xfId="32" applyNumberFormat="1" applyFont="1"/>
    <xf numFmtId="0" fontId="23" fillId="24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31" borderId="0" xfId="32" applyFont="1" applyFill="1"/>
    <xf numFmtId="0" fontId="24" fillId="25" borderId="0" xfId="0" applyFont="1" applyFill="1" applyAlignment="1" applyProtection="1">
      <alignment vertical="center"/>
    </xf>
    <xf numFmtId="0" fontId="22" fillId="25" borderId="0" xfId="0" applyFont="1" applyFill="1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4" fillId="26" borderId="0" xfId="0" applyFont="1" applyFill="1" applyAlignment="1" applyProtection="1">
      <alignment vertical="center"/>
    </xf>
    <xf numFmtId="0" fontId="29" fillId="0" borderId="0" xfId="0" applyFont="1" applyProtection="1"/>
    <xf numFmtId="0" fontId="3" fillId="0" borderId="0" xfId="0" applyFont="1" applyFill="1" applyProtection="1"/>
    <xf numFmtId="4" fontId="23" fillId="24" borderId="10" xfId="0" applyNumberFormat="1" applyFont="1" applyFill="1" applyBorder="1" applyAlignment="1" applyProtection="1">
      <alignment horizontal="left"/>
    </xf>
    <xf numFmtId="4" fontId="0" fillId="0" borderId="0" xfId="0" applyNumberFormat="1" applyAlignment="1" applyProtection="1">
      <alignment horizontal="center"/>
    </xf>
    <xf numFmtId="4" fontId="2" fillId="0" borderId="0" xfId="0" applyNumberFormat="1" applyFont="1" applyAlignment="1" applyProtection="1">
      <alignment horizontal="center"/>
    </xf>
    <xf numFmtId="4" fontId="23" fillId="27" borderId="10" xfId="0" applyNumberFormat="1" applyFont="1" applyFill="1" applyBorder="1" applyAlignment="1" applyProtection="1">
      <alignment horizontal="left"/>
    </xf>
    <xf numFmtId="166" fontId="2" fillId="0" borderId="0" xfId="0" applyNumberFormat="1" applyFont="1" applyAlignment="1" applyProtection="1">
      <alignment horizontal="center"/>
    </xf>
    <xf numFmtId="4" fontId="2" fillId="0" borderId="0" xfId="0" applyNumberFormat="1" applyFont="1" applyFill="1" applyAlignment="1" applyProtection="1">
      <alignment horizontal="center"/>
    </xf>
    <xf numFmtId="4" fontId="0" fillId="0" borderId="0" xfId="0" applyNumberForma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6" fontId="2" fillId="0" borderId="0" xfId="0" applyNumberFormat="1" applyFont="1" applyFill="1" applyAlignment="1" applyProtection="1">
      <alignment horizontal="center"/>
    </xf>
    <xf numFmtId="0" fontId="3" fillId="32" borderId="0" xfId="0" applyFont="1" applyFill="1" applyProtection="1"/>
    <xf numFmtId="0" fontId="2" fillId="0" borderId="0" xfId="0" applyFont="1" applyFill="1" applyProtection="1"/>
    <xf numFmtId="169" fontId="2" fillId="0" borderId="0" xfId="32" applyNumberFormat="1" applyFont="1" applyFill="1" applyProtection="1"/>
    <xf numFmtId="0" fontId="3" fillId="32" borderId="0" xfId="0" applyFont="1" applyFill="1" applyBorder="1" applyProtection="1"/>
    <xf numFmtId="9" fontId="2" fillId="0" borderId="0" xfId="0" applyNumberFormat="1" applyFont="1" applyProtection="1"/>
    <xf numFmtId="4" fontId="2" fillId="0" borderId="0" xfId="0" applyNumberFormat="1" applyFont="1" applyProtection="1"/>
    <xf numFmtId="0" fontId="3" fillId="0" borderId="0" xfId="0" applyFont="1" applyFill="1" applyBorder="1" applyProtection="1"/>
    <xf numFmtId="4" fontId="2" fillId="0" borderId="0" xfId="0" applyNumberFormat="1" applyFont="1" applyFill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4" fontId="3" fillId="0" borderId="34" xfId="0" applyNumberFormat="1" applyFont="1" applyBorder="1" applyAlignment="1" applyProtection="1">
      <alignment horizontal="center"/>
    </xf>
    <xf numFmtId="0" fontId="2" fillId="0" borderId="0" xfId="0" quotePrefix="1" applyFont="1" applyAlignment="1" applyProtection="1">
      <alignment horizontal="center"/>
    </xf>
    <xf numFmtId="166" fontId="0" fillId="0" borderId="0" xfId="0" applyNumberFormat="1" applyAlignment="1" applyProtection="1">
      <alignment horizontal="center"/>
    </xf>
    <xf numFmtId="168" fontId="2" fillId="0" borderId="0" xfId="37" quotePrefix="1" applyNumberFormat="1" applyFont="1" applyAlignment="1" applyProtection="1">
      <alignment horizontal="left"/>
    </xf>
    <xf numFmtId="168" fontId="0" fillId="0" borderId="0" xfId="37" applyNumberFormat="1" applyFont="1" applyAlignment="1" applyProtection="1">
      <alignment horizontal="center"/>
    </xf>
    <xf numFmtId="4" fontId="2" fillId="0" borderId="0" xfId="0" quotePrefix="1" applyNumberFormat="1" applyFont="1" applyAlignment="1" applyProtection="1">
      <alignment horizontal="left"/>
    </xf>
    <xf numFmtId="4" fontId="2" fillId="0" borderId="0" xfId="0" quotePrefix="1" applyNumberFormat="1" applyFont="1" applyAlignment="1" applyProtection="1">
      <alignment horizontal="center"/>
    </xf>
    <xf numFmtId="0" fontId="0" fillId="0" borderId="0" xfId="0" applyFill="1" applyProtection="1"/>
    <xf numFmtId="4" fontId="0" fillId="0" borderId="0" xfId="0" applyNumberFormat="1" applyProtection="1"/>
    <xf numFmtId="4" fontId="27" fillId="27" borderId="10" xfId="0" applyNumberFormat="1" applyFont="1" applyFill="1" applyBorder="1" applyAlignment="1" applyProtection="1">
      <alignment horizontal="left"/>
    </xf>
    <xf numFmtId="4" fontId="0" fillId="0" borderId="22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4" fontId="0" fillId="0" borderId="23" xfId="0" applyNumberFormat="1" applyBorder="1" applyAlignment="1" applyProtection="1">
      <alignment horizontal="center"/>
    </xf>
    <xf numFmtId="3" fontId="0" fillId="0" borderId="0" xfId="0" applyNumberFormat="1" applyProtection="1"/>
    <xf numFmtId="4" fontId="2" fillId="0" borderId="0" xfId="0" applyNumberFormat="1" applyFont="1" applyFill="1" applyProtection="1"/>
    <xf numFmtId="14" fontId="2" fillId="26" borderId="10" xfId="0" applyNumberFormat="1" applyFont="1" applyFill="1" applyBorder="1" applyAlignment="1" applyProtection="1">
      <alignment horizontal="center"/>
      <protection locked="0"/>
    </xf>
    <xf numFmtId="4" fontId="2" fillId="26" borderId="10" xfId="0" applyNumberFormat="1" applyFont="1" applyFill="1" applyBorder="1" applyAlignment="1" applyProtection="1">
      <alignment horizontal="center"/>
      <protection locked="0"/>
    </xf>
    <xf numFmtId="3" fontId="2" fillId="26" borderId="10" xfId="0" applyNumberFormat="1" applyFont="1" applyFill="1" applyBorder="1" applyAlignment="1" applyProtection="1">
      <alignment horizontal="center"/>
      <protection locked="0"/>
    </xf>
    <xf numFmtId="10" fontId="2" fillId="26" borderId="10" xfId="37" applyNumberFormat="1" applyFont="1" applyFill="1" applyBorder="1" applyAlignment="1" applyProtection="1">
      <alignment horizontal="center"/>
      <protection locked="0"/>
    </xf>
    <xf numFmtId="0" fontId="2" fillId="28" borderId="10" xfId="0" applyNumberFormat="1" applyFont="1" applyFill="1" applyBorder="1" applyAlignment="1" applyProtection="1">
      <alignment horizontal="center"/>
      <protection locked="0"/>
    </xf>
    <xf numFmtId="14" fontId="26" fillId="27" borderId="10" xfId="0" applyNumberFormat="1" applyFont="1" applyFill="1" applyBorder="1" applyAlignment="1" applyProtection="1">
      <alignment horizontal="center"/>
      <protection hidden="1"/>
    </xf>
    <xf numFmtId="4" fontId="2" fillId="26" borderId="10" xfId="0" applyNumberFormat="1" applyFont="1" applyFill="1" applyBorder="1" applyAlignment="1" applyProtection="1">
      <alignment horizontal="center"/>
      <protection hidden="1"/>
    </xf>
    <xf numFmtId="172" fontId="2" fillId="26" borderId="10" xfId="0" applyNumberFormat="1" applyFont="1" applyFill="1" applyBorder="1" applyAlignment="1" applyProtection="1">
      <alignment horizontal="center"/>
      <protection hidden="1"/>
    </xf>
    <xf numFmtId="10" fontId="28" fillId="27" borderId="10" xfId="37" applyNumberFormat="1" applyFont="1" applyFill="1" applyBorder="1" applyAlignment="1" applyProtection="1">
      <alignment horizontal="center" vertical="center"/>
      <protection hidden="1"/>
    </xf>
    <xf numFmtId="10" fontId="5" fillId="27" borderId="10" xfId="37" applyNumberFormat="1" applyFont="1" applyFill="1" applyBorder="1" applyAlignment="1" applyProtection="1">
      <alignment horizontal="center" vertical="center"/>
      <protection hidden="1"/>
    </xf>
    <xf numFmtId="14" fontId="5" fillId="27" borderId="10" xfId="0" applyNumberFormat="1" applyFont="1" applyFill="1" applyBorder="1" applyAlignment="1" applyProtection="1">
      <alignment horizontal="center" vertical="center"/>
      <protection hidden="1"/>
    </xf>
    <xf numFmtId="4" fontId="5" fillId="27" borderId="1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4" fontId="3" fillId="0" borderId="11" xfId="0" applyNumberFormat="1" applyFont="1" applyBorder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4" fontId="3" fillId="0" borderId="25" xfId="0" applyNumberFormat="1" applyFont="1" applyBorder="1" applyAlignment="1" applyProtection="1">
      <alignment horizontal="center"/>
      <protection hidden="1"/>
    </xf>
    <xf numFmtId="4" fontId="3" fillId="0" borderId="13" xfId="0" applyNumberFormat="1" applyFont="1" applyBorder="1" applyAlignment="1" applyProtection="1">
      <alignment horizontal="center"/>
      <protection hidden="1"/>
    </xf>
    <xf numFmtId="4" fontId="3" fillId="0" borderId="24" xfId="0" applyNumberFormat="1" applyFont="1" applyBorder="1" applyAlignment="1" applyProtection="1">
      <alignment horizontal="center"/>
      <protection hidden="1"/>
    </xf>
    <xf numFmtId="0" fontId="23" fillId="24" borderId="36" xfId="0" applyFont="1" applyFill="1" applyBorder="1" applyAlignment="1" applyProtection="1">
      <alignment horizontal="center"/>
      <protection hidden="1"/>
    </xf>
    <xf numFmtId="0" fontId="23" fillId="24" borderId="37" xfId="0" applyFont="1" applyFill="1" applyBorder="1" applyAlignment="1" applyProtection="1">
      <alignment horizontal="center"/>
      <protection hidden="1"/>
    </xf>
    <xf numFmtId="0" fontId="23" fillId="24" borderId="38" xfId="0" applyFont="1" applyFill="1" applyBorder="1" applyAlignment="1" applyProtection="1">
      <alignment horizontal="center"/>
      <protection hidden="1"/>
    </xf>
    <xf numFmtId="4" fontId="23" fillId="24" borderId="36" xfId="0" applyNumberFormat="1" applyFont="1" applyFill="1" applyBorder="1" applyAlignment="1" applyProtection="1">
      <alignment horizontal="center"/>
      <protection hidden="1"/>
    </xf>
    <xf numFmtId="4" fontId="23" fillId="24" borderId="37" xfId="0" applyNumberFormat="1" applyFont="1" applyFill="1" applyBorder="1" applyAlignment="1" applyProtection="1">
      <alignment horizontal="center"/>
      <protection hidden="1"/>
    </xf>
    <xf numFmtId="4" fontId="23" fillId="24" borderId="39" xfId="0" applyNumberFormat="1" applyFont="1" applyFill="1" applyBorder="1" applyAlignment="1" applyProtection="1">
      <alignment horizontal="center"/>
      <protection hidden="1"/>
    </xf>
    <xf numFmtId="4" fontId="23" fillId="24" borderId="40" xfId="0" applyNumberFormat="1" applyFont="1" applyFill="1" applyBorder="1" applyAlignment="1" applyProtection="1">
      <alignment horizontal="center"/>
      <protection hidden="1"/>
    </xf>
    <xf numFmtId="4" fontId="23" fillId="24" borderId="41" xfId="0" applyNumberFormat="1" applyFont="1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14" fontId="0" fillId="0" borderId="30" xfId="0" applyNumberFormat="1" applyFill="1" applyBorder="1" applyAlignment="1" applyProtection="1">
      <alignment horizontal="center"/>
      <protection hidden="1"/>
    </xf>
    <xf numFmtId="3" fontId="0" fillId="0" borderId="31" xfId="32" applyNumberFormat="1" applyFont="1" applyFill="1" applyBorder="1" applyAlignment="1" applyProtection="1">
      <alignment horizontal="center"/>
      <protection hidden="1"/>
    </xf>
    <xf numFmtId="4" fontId="0" fillId="0" borderId="29" xfId="0" applyNumberFormat="1" applyFill="1" applyBorder="1" applyAlignment="1" applyProtection="1">
      <alignment horizontal="center"/>
      <protection hidden="1"/>
    </xf>
    <xf numFmtId="4" fontId="0" fillId="0" borderId="32" xfId="0" applyNumberFormat="1" applyFill="1" applyBorder="1" applyAlignment="1" applyProtection="1">
      <alignment horizontal="center"/>
      <protection hidden="1"/>
    </xf>
    <xf numFmtId="4" fontId="0" fillId="0" borderId="30" xfId="0" applyNumberFormat="1" applyFill="1" applyBorder="1" applyAlignment="1" applyProtection="1">
      <alignment horizontal="center"/>
      <protection hidden="1"/>
    </xf>
    <xf numFmtId="4" fontId="0" fillId="0" borderId="33" xfId="0" applyNumberFormat="1" applyFill="1" applyBorder="1" applyAlignment="1" applyProtection="1">
      <alignment horizontal="center"/>
      <protection hidden="1"/>
    </xf>
    <xf numFmtId="4" fontId="0" fillId="0" borderId="34" xfId="0" applyNumberFormat="1" applyFill="1" applyBorder="1" applyAlignment="1" applyProtection="1">
      <alignment horizontal="center"/>
      <protection hidden="1"/>
    </xf>
    <xf numFmtId="4" fontId="0" fillId="0" borderId="31" xfId="0" applyNumberFormat="1" applyFill="1" applyBorder="1" applyAlignment="1" applyProtection="1">
      <alignment horizontal="center"/>
      <protection hidden="1"/>
    </xf>
    <xf numFmtId="4" fontId="0" fillId="0" borderId="3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14" fontId="0" fillId="0" borderId="10" xfId="0" applyNumberFormat="1" applyFill="1" applyBorder="1" applyAlignment="1" applyProtection="1">
      <alignment horizontal="center"/>
      <protection hidden="1"/>
    </xf>
    <xf numFmtId="3" fontId="0" fillId="0" borderId="20" xfId="32" applyNumberFormat="1" applyFont="1" applyFill="1" applyBorder="1" applyAlignment="1" applyProtection="1">
      <alignment horizontal="center"/>
      <protection hidden="1"/>
    </xf>
    <xf numFmtId="4" fontId="0" fillId="0" borderId="15" xfId="0" applyNumberFormat="1" applyFill="1" applyBorder="1" applyAlignment="1" applyProtection="1">
      <alignment horizontal="center"/>
      <protection hidden="1"/>
    </xf>
    <xf numFmtId="4" fontId="0" fillId="0" borderId="26" xfId="0" applyNumberFormat="1" applyFill="1" applyBorder="1" applyAlignment="1" applyProtection="1">
      <alignment horizontal="center"/>
      <protection hidden="1"/>
    </xf>
    <xf numFmtId="4" fontId="0" fillId="0" borderId="10" xfId="0" applyNumberFormat="1" applyFill="1" applyBorder="1" applyAlignment="1" applyProtection="1">
      <alignment horizontal="center"/>
      <protection hidden="1"/>
    </xf>
    <xf numFmtId="4" fontId="0" fillId="0" borderId="16" xfId="0" applyNumberFormat="1" applyFill="1" applyBorder="1" applyAlignment="1" applyProtection="1">
      <alignment horizontal="center"/>
      <protection hidden="1"/>
    </xf>
    <xf numFmtId="4" fontId="0" fillId="0" borderId="28" xfId="0" applyNumberFormat="1" applyFill="1" applyBorder="1" applyAlignment="1" applyProtection="1">
      <alignment horizontal="center"/>
      <protection hidden="1"/>
    </xf>
    <xf numFmtId="4" fontId="0" fillId="0" borderId="20" xfId="0" applyNumberFormat="1" applyFill="1" applyBorder="1" applyAlignment="1" applyProtection="1">
      <alignment horizontal="center"/>
      <protection hidden="1"/>
    </xf>
    <xf numFmtId="4" fontId="2" fillId="0" borderId="10" xfId="0" applyNumberFormat="1" applyFont="1" applyFill="1" applyBorder="1" applyAlignment="1" applyProtection="1">
      <alignment horizontal="center"/>
      <protection hidden="1"/>
    </xf>
    <xf numFmtId="4" fontId="2" fillId="0" borderId="20" xfId="0" applyNumberFormat="1" applyFont="1" applyFill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4" fontId="0" fillId="0" borderId="10" xfId="0" applyNumberFormat="1" applyBorder="1" applyAlignment="1" applyProtection="1">
      <alignment horizontal="center"/>
      <protection hidden="1"/>
    </xf>
    <xf numFmtId="4" fontId="0" fillId="31" borderId="28" xfId="0" applyNumberFormat="1" applyFill="1" applyBorder="1" applyAlignment="1" applyProtection="1">
      <alignment horizontal="center"/>
      <protection hidden="1"/>
    </xf>
    <xf numFmtId="4" fontId="0" fillId="31" borderId="31" xfId="0" applyNumberForma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4" fontId="2" fillId="0" borderId="18" xfId="0" applyNumberFormat="1" applyFont="1" applyBorder="1" applyAlignment="1" applyProtection="1">
      <alignment horizontal="center"/>
      <protection hidden="1"/>
    </xf>
    <xf numFmtId="3" fontId="0" fillId="0" borderId="21" xfId="32" applyNumberFormat="1" applyFont="1" applyFill="1" applyBorder="1" applyAlignment="1" applyProtection="1">
      <alignment horizontal="center"/>
      <protection hidden="1"/>
    </xf>
    <xf numFmtId="4" fontId="2" fillId="0" borderId="17" xfId="0" applyNumberFormat="1" applyFont="1" applyFill="1" applyBorder="1" applyAlignment="1" applyProtection="1">
      <alignment horizontal="center"/>
      <protection hidden="1"/>
    </xf>
    <xf numFmtId="4" fontId="2" fillId="0" borderId="27" xfId="0" applyNumberFormat="1" applyFont="1" applyFill="1" applyBorder="1" applyAlignment="1" applyProtection="1">
      <alignment horizontal="center"/>
      <protection hidden="1"/>
    </xf>
    <xf numFmtId="4" fontId="2" fillId="0" borderId="18" xfId="0" applyNumberFormat="1" applyFont="1" applyFill="1" applyBorder="1" applyAlignment="1" applyProtection="1">
      <alignment horizontal="center"/>
      <protection hidden="1"/>
    </xf>
    <xf numFmtId="4" fontId="2" fillId="0" borderId="19" xfId="0" applyNumberFormat="1" applyFont="1" applyFill="1" applyBorder="1" applyAlignment="1" applyProtection="1">
      <alignment horizontal="center"/>
      <protection hidden="1"/>
    </xf>
    <xf numFmtId="0" fontId="30" fillId="28" borderId="0" xfId="0" applyFont="1" applyFill="1"/>
    <xf numFmtId="0" fontId="30" fillId="28" borderId="0" xfId="0" applyFont="1" applyFill="1" applyAlignment="1">
      <alignment horizontal="center" vertical="center"/>
    </xf>
    <xf numFmtId="0" fontId="30" fillId="28" borderId="43" xfId="0" applyFont="1" applyFill="1" applyBorder="1"/>
    <xf numFmtId="0" fontId="30" fillId="28" borderId="44" xfId="0" applyFont="1" applyFill="1" applyBorder="1" applyAlignment="1">
      <alignment horizontal="center" vertical="center"/>
    </xf>
    <xf numFmtId="0" fontId="30" fillId="28" borderId="44" xfId="0" applyFont="1" applyFill="1" applyBorder="1"/>
    <xf numFmtId="0" fontId="30" fillId="28" borderId="45" xfId="0" applyFont="1" applyFill="1" applyBorder="1"/>
    <xf numFmtId="0" fontId="30" fillId="28" borderId="46" xfId="0" applyFont="1" applyFill="1" applyBorder="1"/>
    <xf numFmtId="0" fontId="30" fillId="28" borderId="0" xfId="0" applyFont="1" applyFill="1" applyBorder="1" applyAlignment="1">
      <alignment horizontal="center" vertical="center"/>
    </xf>
    <xf numFmtId="0" fontId="30" fillId="28" borderId="0" xfId="0" applyFont="1" applyFill="1" applyBorder="1"/>
    <xf numFmtId="0" fontId="30" fillId="28" borderId="47" xfId="0" applyFont="1" applyFill="1" applyBorder="1"/>
    <xf numFmtId="3" fontId="30" fillId="28" borderId="0" xfId="0" applyNumberFormat="1" applyFont="1" applyFill="1" applyBorder="1" applyAlignment="1">
      <alignment horizontal="center" vertical="center"/>
    </xf>
    <xf numFmtId="0" fontId="30" fillId="28" borderId="54" xfId="0" applyFont="1" applyFill="1" applyBorder="1" applyAlignment="1">
      <alignment horizontal="center" vertical="center"/>
    </xf>
    <xf numFmtId="0" fontId="30" fillId="28" borderId="54" xfId="0" applyFont="1" applyFill="1" applyBorder="1"/>
    <xf numFmtId="0" fontId="30" fillId="28" borderId="55" xfId="0" applyFont="1" applyFill="1" applyBorder="1"/>
    <xf numFmtId="0" fontId="30" fillId="28" borderId="46" xfId="0" applyFont="1" applyFill="1" applyBorder="1" applyAlignment="1">
      <alignment horizontal="center" vertical="center" wrapText="1"/>
    </xf>
    <xf numFmtId="0" fontId="33" fillId="25" borderId="56" xfId="0" applyFont="1" applyFill="1" applyBorder="1" applyAlignment="1">
      <alignment horizontal="center" vertical="center" wrapText="1"/>
    </xf>
    <xf numFmtId="0" fontId="30" fillId="28" borderId="0" xfId="0" applyFont="1" applyFill="1" applyBorder="1" applyAlignment="1">
      <alignment horizontal="center" vertical="center" wrapText="1"/>
    </xf>
    <xf numFmtId="0" fontId="30" fillId="28" borderId="47" xfId="0" applyFont="1" applyFill="1" applyBorder="1" applyAlignment="1">
      <alignment horizontal="center" vertical="center" wrapText="1"/>
    </xf>
    <xf numFmtId="0" fontId="30" fillId="28" borderId="0" xfId="0" applyFont="1" applyFill="1" applyAlignment="1">
      <alignment horizontal="center" vertical="center" wrapText="1"/>
    </xf>
    <xf numFmtId="0" fontId="30" fillId="28" borderId="57" xfId="0" applyFont="1" applyFill="1" applyBorder="1" applyAlignment="1">
      <alignment horizontal="center" vertical="center"/>
    </xf>
    <xf numFmtId="0" fontId="30" fillId="28" borderId="58" xfId="0" applyFont="1" applyFill="1" applyBorder="1" applyAlignment="1">
      <alignment horizontal="center" vertical="center"/>
    </xf>
    <xf numFmtId="172" fontId="30" fillId="28" borderId="0" xfId="0" applyNumberFormat="1" applyFont="1" applyFill="1" applyBorder="1"/>
    <xf numFmtId="172" fontId="30" fillId="28" borderId="0" xfId="0" applyNumberFormat="1" applyFont="1" applyFill="1" applyBorder="1" applyAlignment="1"/>
    <xf numFmtId="0" fontId="30" fillId="28" borderId="53" xfId="0" applyFont="1" applyFill="1" applyBorder="1"/>
    <xf numFmtId="172" fontId="30" fillId="28" borderId="54" xfId="0" applyNumberFormat="1" applyFont="1" applyFill="1" applyBorder="1" applyAlignment="1"/>
    <xf numFmtId="172" fontId="30" fillId="28" borderId="0" xfId="0" applyNumberFormat="1" applyFont="1" applyFill="1" applyAlignment="1"/>
    <xf numFmtId="0" fontId="34" fillId="28" borderId="0" xfId="0" applyFont="1" applyFill="1" applyBorder="1" applyAlignment="1">
      <alignment horizontal="center" vertical="center"/>
    </xf>
    <xf numFmtId="14" fontId="2" fillId="31" borderId="10" xfId="0" applyNumberFormat="1" applyFont="1" applyFill="1" applyBorder="1" applyAlignment="1" applyProtection="1">
      <alignment horizontal="center"/>
      <protection locked="0"/>
    </xf>
    <xf numFmtId="3" fontId="2" fillId="31" borderId="10" xfId="0" applyNumberFormat="1" applyFont="1" applyFill="1" applyBorder="1" applyAlignment="1" applyProtection="1">
      <alignment horizontal="center"/>
      <protection locked="0"/>
    </xf>
    <xf numFmtId="4" fontId="2" fillId="31" borderId="10" xfId="0" applyNumberFormat="1" applyFont="1" applyFill="1" applyBorder="1" applyAlignment="1" applyProtection="1">
      <alignment horizontal="center"/>
      <protection locked="0"/>
    </xf>
    <xf numFmtId="10" fontId="3" fillId="31" borderId="10" xfId="37" applyNumberFormat="1" applyFont="1" applyFill="1" applyBorder="1" applyAlignment="1" applyProtection="1">
      <alignment horizontal="center"/>
      <protection locked="0"/>
    </xf>
    <xf numFmtId="14" fontId="0" fillId="31" borderId="10" xfId="0" applyNumberFormat="1" applyFill="1" applyBorder="1" applyAlignment="1">
      <alignment horizontal="center"/>
    </xf>
    <xf numFmtId="14" fontId="0" fillId="31" borderId="0" xfId="0" applyNumberFormat="1" applyFill="1" applyBorder="1" applyAlignment="1">
      <alignment horizontal="center"/>
    </xf>
    <xf numFmtId="0" fontId="0" fillId="31" borderId="0" xfId="0" applyFill="1"/>
    <xf numFmtId="3" fontId="0" fillId="31" borderId="0" xfId="0" applyNumberFormat="1" applyFill="1"/>
    <xf numFmtId="167" fontId="0" fillId="31" borderId="0" xfId="32" applyNumberFormat="1" applyFont="1" applyFill="1"/>
    <xf numFmtId="169" fontId="0" fillId="31" borderId="0" xfId="32" applyNumberFormat="1" applyFont="1" applyFill="1"/>
    <xf numFmtId="164" fontId="0" fillId="31" borderId="0" xfId="0" applyNumberFormat="1" applyFill="1"/>
    <xf numFmtId="165" fontId="0" fillId="31" borderId="0" xfId="0" applyNumberFormat="1" applyFill="1"/>
    <xf numFmtId="171" fontId="0" fillId="31" borderId="0" xfId="32" applyNumberFormat="1" applyFont="1" applyFill="1"/>
    <xf numFmtId="170" fontId="0" fillId="31" borderId="0" xfId="0" applyNumberFormat="1" applyFill="1"/>
    <xf numFmtId="0" fontId="30" fillId="28" borderId="0" xfId="0" applyFont="1" applyFill="1" applyBorder="1" applyAlignment="1">
      <alignment horizontal="center" vertical="center"/>
    </xf>
    <xf numFmtId="0" fontId="32" fillId="28" borderId="0" xfId="0" applyFont="1" applyFill="1" applyAlignment="1">
      <alignment horizontal="center" vertical="center" wrapText="1"/>
    </xf>
    <xf numFmtId="0" fontId="31" fillId="28" borderId="0" xfId="0" applyFont="1" applyFill="1" applyBorder="1" applyAlignment="1">
      <alignment vertical="center"/>
    </xf>
    <xf numFmtId="4" fontId="30" fillId="28" borderId="0" xfId="0" applyNumberFormat="1" applyFont="1" applyFill="1" applyBorder="1" applyAlignment="1">
      <alignment vertical="center"/>
    </xf>
    <xf numFmtId="0" fontId="38" fillId="28" borderId="0" xfId="0" applyFont="1" applyFill="1" applyBorder="1" applyAlignment="1">
      <alignment horizontal="center" vertical="center"/>
    </xf>
    <xf numFmtId="0" fontId="38" fillId="28" borderId="0" xfId="0" applyFont="1" applyFill="1" applyBorder="1"/>
    <xf numFmtId="0" fontId="38" fillId="28" borderId="47" xfId="0" applyFont="1" applyFill="1" applyBorder="1"/>
    <xf numFmtId="0" fontId="37" fillId="28" borderId="0" xfId="0" applyFont="1" applyFill="1" applyBorder="1"/>
    <xf numFmtId="0" fontId="37" fillId="28" borderId="0" xfId="0" applyFont="1" applyFill="1" applyBorder="1" applyAlignment="1">
      <alignment wrapText="1"/>
    </xf>
    <xf numFmtId="0" fontId="37" fillId="28" borderId="47" xfId="0" applyFont="1" applyFill="1" applyBorder="1" applyAlignment="1">
      <alignment wrapText="1"/>
    </xf>
    <xf numFmtId="0" fontId="37" fillId="28" borderId="54" xfId="0" applyFont="1" applyFill="1" applyBorder="1" applyAlignment="1">
      <alignment wrapText="1"/>
    </xf>
    <xf numFmtId="0" fontId="37" fillId="28" borderId="55" xfId="0" applyFont="1" applyFill="1" applyBorder="1" applyAlignment="1">
      <alignment wrapText="1"/>
    </xf>
    <xf numFmtId="0" fontId="38" fillId="28" borderId="53" xfId="0" applyFont="1" applyFill="1" applyBorder="1" applyAlignment="1">
      <alignment wrapText="1"/>
    </xf>
    <xf numFmtId="0" fontId="39" fillId="28" borderId="46" xfId="0" applyFont="1" applyFill="1" applyBorder="1"/>
    <xf numFmtId="0" fontId="39" fillId="28" borderId="46" xfId="0" applyFont="1" applyFill="1" applyBorder="1" applyAlignment="1"/>
    <xf numFmtId="4" fontId="0" fillId="31" borderId="35" xfId="0" applyNumberFormat="1" applyFill="1" applyBorder="1" applyAlignment="1" applyProtection="1">
      <alignment horizontal="center"/>
      <protection hidden="1"/>
    </xf>
    <xf numFmtId="0" fontId="31" fillId="28" borderId="0" xfId="0" applyFont="1" applyFill="1" applyBorder="1" applyAlignment="1">
      <alignment horizontal="center" vertical="center"/>
    </xf>
    <xf numFmtId="0" fontId="34" fillId="28" borderId="0" xfId="0" applyFont="1" applyFill="1" applyAlignment="1">
      <alignment horizontal="center" vertical="center"/>
    </xf>
    <xf numFmtId="0" fontId="35" fillId="28" borderId="0" xfId="0" applyFont="1" applyFill="1" applyAlignment="1">
      <alignment horizontal="center" vertical="center"/>
    </xf>
    <xf numFmtId="10" fontId="35" fillId="28" borderId="0" xfId="0" applyNumberFormat="1" applyFont="1" applyFill="1" applyAlignment="1">
      <alignment horizontal="center" vertical="center"/>
    </xf>
    <xf numFmtId="4" fontId="30" fillId="28" borderId="57" xfId="0" applyNumberFormat="1" applyFont="1" applyFill="1" applyBorder="1" applyAlignment="1">
      <alignment horizontal="center"/>
    </xf>
    <xf numFmtId="14" fontId="30" fillId="28" borderId="58" xfId="0" applyNumberFormat="1" applyFont="1" applyFill="1" applyBorder="1" applyAlignment="1">
      <alignment horizontal="center"/>
    </xf>
    <xf numFmtId="3" fontId="30" fillId="28" borderId="58" xfId="0" applyNumberFormat="1" applyFont="1" applyFill="1" applyBorder="1" applyAlignment="1">
      <alignment horizontal="center"/>
    </xf>
    <xf numFmtId="2" fontId="30" fillId="28" borderId="58" xfId="0" applyNumberFormat="1" applyFont="1" applyFill="1" applyBorder="1" applyAlignment="1">
      <alignment horizontal="center"/>
    </xf>
    <xf numFmtId="172" fontId="30" fillId="28" borderId="58" xfId="0" applyNumberFormat="1" applyFont="1" applyFill="1" applyBorder="1" applyAlignment="1">
      <alignment horizontal="center"/>
    </xf>
    <xf numFmtId="14" fontId="30" fillId="28" borderId="57" xfId="0" applyNumberFormat="1" applyFont="1" applyFill="1" applyBorder="1" applyAlignment="1">
      <alignment horizontal="center"/>
    </xf>
    <xf numFmtId="3" fontId="30" fillId="28" borderId="57" xfId="0" applyNumberFormat="1" applyFont="1" applyFill="1" applyBorder="1" applyAlignment="1">
      <alignment horizontal="center"/>
    </xf>
    <xf numFmtId="2" fontId="30" fillId="28" borderId="57" xfId="0" applyNumberFormat="1" applyFont="1" applyFill="1" applyBorder="1" applyAlignment="1">
      <alignment horizontal="center"/>
    </xf>
    <xf numFmtId="172" fontId="30" fillId="28" borderId="57" xfId="0" applyNumberFormat="1" applyFont="1" applyFill="1" applyBorder="1" applyAlignment="1">
      <alignment horizontal="center"/>
    </xf>
    <xf numFmtId="0" fontId="30" fillId="28" borderId="46" xfId="0" applyFont="1" applyFill="1" applyBorder="1" applyAlignment="1">
      <alignment horizontal="center"/>
    </xf>
    <xf numFmtId="0" fontId="30" fillId="28" borderId="47" xfId="0" applyFont="1" applyFill="1" applyBorder="1" applyAlignment="1">
      <alignment horizontal="center"/>
    </xf>
    <xf numFmtId="172" fontId="30" fillId="28" borderId="53" xfId="0" applyNumberFormat="1" applyFont="1" applyFill="1" applyBorder="1" applyAlignment="1">
      <alignment horizontal="center"/>
    </xf>
    <xf numFmtId="172" fontId="30" fillId="28" borderId="55" xfId="0" applyNumberFormat="1" applyFont="1" applyFill="1" applyBorder="1" applyAlignment="1">
      <alignment horizontal="center"/>
    </xf>
    <xf numFmtId="0" fontId="36" fillId="28" borderId="0" xfId="0" applyFont="1" applyFill="1" applyAlignment="1">
      <alignment horizontal="left" vertical="center"/>
    </xf>
    <xf numFmtId="0" fontId="31" fillId="0" borderId="48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0" fillId="28" borderId="49" xfId="0" applyFont="1" applyFill="1" applyBorder="1" applyAlignment="1">
      <alignment horizontal="center" vertical="center"/>
    </xf>
    <xf numFmtId="0" fontId="30" fillId="28" borderId="50" xfId="0" applyFont="1" applyFill="1" applyBorder="1" applyAlignment="1">
      <alignment horizontal="center" vertical="center"/>
    </xf>
    <xf numFmtId="0" fontId="30" fillId="28" borderId="51" xfId="0" applyFont="1" applyFill="1" applyBorder="1" applyAlignment="1">
      <alignment horizontal="center" vertical="center"/>
    </xf>
    <xf numFmtId="0" fontId="30" fillId="28" borderId="31" xfId="0" applyFont="1" applyFill="1" applyBorder="1" applyAlignment="1">
      <alignment horizontal="center" vertical="center"/>
    </xf>
    <xf numFmtId="0" fontId="30" fillId="28" borderId="34" xfId="0" applyFont="1" applyFill="1" applyBorder="1" applyAlignment="1">
      <alignment horizontal="center" vertical="center"/>
    </xf>
    <xf numFmtId="0" fontId="30" fillId="28" borderId="32" xfId="0" applyFont="1" applyFill="1" applyBorder="1" applyAlignment="1">
      <alignment horizontal="center" vertical="center"/>
    </xf>
    <xf numFmtId="10" fontId="30" fillId="28" borderId="49" xfId="37" applyNumberFormat="1" applyFont="1" applyFill="1" applyBorder="1" applyAlignment="1">
      <alignment horizontal="center" vertical="center"/>
    </xf>
    <xf numFmtId="10" fontId="30" fillId="28" borderId="50" xfId="37" applyNumberFormat="1" applyFont="1" applyFill="1" applyBorder="1" applyAlignment="1">
      <alignment horizontal="center" vertical="center"/>
    </xf>
    <xf numFmtId="10" fontId="30" fillId="28" borderId="51" xfId="37" applyNumberFormat="1" applyFont="1" applyFill="1" applyBorder="1" applyAlignment="1">
      <alignment horizontal="center" vertical="center"/>
    </xf>
    <xf numFmtId="10" fontId="30" fillId="28" borderId="31" xfId="37" applyNumberFormat="1" applyFont="1" applyFill="1" applyBorder="1" applyAlignment="1">
      <alignment horizontal="center" vertical="center"/>
    </xf>
    <xf numFmtId="10" fontId="30" fillId="28" borderId="34" xfId="37" applyNumberFormat="1" applyFont="1" applyFill="1" applyBorder="1" applyAlignment="1">
      <alignment horizontal="center" vertical="center"/>
    </xf>
    <xf numFmtId="10" fontId="30" fillId="28" borderId="32" xfId="37" applyNumberFormat="1" applyFont="1" applyFill="1" applyBorder="1" applyAlignment="1">
      <alignment horizontal="center" vertical="center"/>
    </xf>
    <xf numFmtId="0" fontId="33" fillId="25" borderId="56" xfId="0" applyFont="1" applyFill="1" applyBorder="1" applyAlignment="1">
      <alignment horizontal="center" vertical="center" wrapText="1"/>
    </xf>
    <xf numFmtId="0" fontId="32" fillId="28" borderId="0" xfId="0" applyFont="1" applyFill="1" applyAlignment="1">
      <alignment horizontal="center" vertical="center" wrapText="1"/>
    </xf>
    <xf numFmtId="0" fontId="31" fillId="28" borderId="46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center" vertical="center"/>
    </xf>
    <xf numFmtId="0" fontId="31" fillId="28" borderId="47" xfId="0" applyFont="1" applyFill="1" applyBorder="1" applyAlignment="1">
      <alignment horizontal="center" vertical="center"/>
    </xf>
    <xf numFmtId="0" fontId="30" fillId="28" borderId="57" xfId="0" applyFont="1" applyFill="1" applyBorder="1" applyAlignment="1">
      <alignment horizontal="center"/>
    </xf>
    <xf numFmtId="14" fontId="30" fillId="28" borderId="49" xfId="0" applyNumberFormat="1" applyFont="1" applyFill="1" applyBorder="1" applyAlignment="1">
      <alignment horizontal="center" vertical="center"/>
    </xf>
    <xf numFmtId="14" fontId="30" fillId="28" borderId="50" xfId="0" applyNumberFormat="1" applyFont="1" applyFill="1" applyBorder="1" applyAlignment="1">
      <alignment horizontal="center" vertical="center"/>
    </xf>
    <xf numFmtId="14" fontId="30" fillId="28" borderId="51" xfId="0" applyNumberFormat="1" applyFont="1" applyFill="1" applyBorder="1" applyAlignment="1">
      <alignment horizontal="center" vertical="center"/>
    </xf>
    <xf numFmtId="14" fontId="30" fillId="28" borderId="31" xfId="0" applyNumberFormat="1" applyFont="1" applyFill="1" applyBorder="1" applyAlignment="1">
      <alignment horizontal="center" vertical="center"/>
    </xf>
    <xf numFmtId="14" fontId="30" fillId="28" borderId="34" xfId="0" applyNumberFormat="1" applyFont="1" applyFill="1" applyBorder="1" applyAlignment="1">
      <alignment horizontal="center" vertical="center"/>
    </xf>
    <xf numFmtId="14" fontId="30" fillId="28" borderId="32" xfId="0" applyNumberFormat="1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31" xfId="0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3" fontId="30" fillId="28" borderId="49" xfId="0" applyNumberFormat="1" applyFont="1" applyFill="1" applyBorder="1" applyAlignment="1">
      <alignment horizontal="center" vertical="center"/>
    </xf>
    <xf numFmtId="3" fontId="30" fillId="28" borderId="50" xfId="0" applyNumberFormat="1" applyFont="1" applyFill="1" applyBorder="1" applyAlignment="1">
      <alignment horizontal="center" vertical="center"/>
    </xf>
    <xf numFmtId="3" fontId="30" fillId="28" borderId="51" xfId="0" applyNumberFormat="1" applyFont="1" applyFill="1" applyBorder="1" applyAlignment="1">
      <alignment horizontal="center" vertical="center"/>
    </xf>
    <xf numFmtId="3" fontId="30" fillId="28" borderId="31" xfId="0" applyNumberFormat="1" applyFont="1" applyFill="1" applyBorder="1" applyAlignment="1">
      <alignment horizontal="center" vertical="center"/>
    </xf>
    <xf numFmtId="3" fontId="30" fillId="28" borderId="34" xfId="0" applyNumberFormat="1" applyFont="1" applyFill="1" applyBorder="1" applyAlignment="1">
      <alignment horizontal="center" vertical="center"/>
    </xf>
    <xf numFmtId="3" fontId="30" fillId="28" borderId="32" xfId="0" applyNumberFormat="1" applyFont="1" applyFill="1" applyBorder="1" applyAlignment="1">
      <alignment horizontal="center" vertical="center"/>
    </xf>
    <xf numFmtId="0" fontId="31" fillId="28" borderId="52" xfId="0" applyFont="1" applyFill="1" applyBorder="1" applyAlignment="1">
      <alignment horizontal="center" vertical="center"/>
    </xf>
    <xf numFmtId="4" fontId="30" fillId="28" borderId="52" xfId="0" applyNumberFormat="1" applyFont="1" applyFill="1" applyBorder="1" applyAlignment="1">
      <alignment horizontal="center" vertical="center"/>
    </xf>
    <xf numFmtId="10" fontId="30" fillId="28" borderId="52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3" fontId="30" fillId="28" borderId="52" xfId="0" applyNumberFormat="1" applyFont="1" applyFill="1" applyBorder="1" applyAlignment="1">
      <alignment horizontal="center" vertical="center"/>
    </xf>
    <xf numFmtId="14" fontId="30" fillId="28" borderId="52" xfId="0" applyNumberFormat="1" applyFont="1" applyFill="1" applyBorder="1" applyAlignment="1">
      <alignment horizontal="center" vertical="center"/>
    </xf>
    <xf numFmtId="4" fontId="3" fillId="29" borderId="25" xfId="0" applyNumberFormat="1" applyFont="1" applyFill="1" applyBorder="1" applyAlignment="1" applyProtection="1">
      <alignment horizontal="center"/>
    </xf>
    <xf numFmtId="4" fontId="3" fillId="29" borderId="24" xfId="0" applyNumberFormat="1" applyFont="1" applyFill="1" applyBorder="1" applyAlignment="1" applyProtection="1">
      <alignment horizontal="center"/>
    </xf>
    <xf numFmtId="4" fontId="3" fillId="30" borderId="11" xfId="0" applyNumberFormat="1" applyFont="1" applyFill="1" applyBorder="1" applyAlignment="1" applyProtection="1">
      <alignment horizontal="center"/>
    </xf>
    <xf numFmtId="4" fontId="3" fillId="30" borderId="25" xfId="0" applyNumberFormat="1" applyFont="1" applyFill="1" applyBorder="1" applyAlignment="1" applyProtection="1">
      <alignment horizontal="center"/>
    </xf>
    <xf numFmtId="4" fontId="3" fillId="30" borderId="42" xfId="0" applyNumberFormat="1" applyFont="1" applyFill="1" applyBorder="1" applyAlignment="1" applyProtection="1">
      <alignment horizontal="center"/>
    </xf>
  </cellXfs>
  <cellStyles count="47">
    <cellStyle name="20% - Énfasis1 2" xfId="1" xr:uid="{00000000-0005-0000-0000-000000000000}"/>
    <cellStyle name="20% - Énfasis2 2" xfId="2" xr:uid="{00000000-0005-0000-0000-000001000000}"/>
    <cellStyle name="20% - Énfasis3 2" xfId="3" xr:uid="{00000000-0005-0000-0000-000002000000}"/>
    <cellStyle name="20% - Énfasis4 2" xfId="4" xr:uid="{00000000-0005-0000-0000-000003000000}"/>
    <cellStyle name="20% - Énfasis5 2" xfId="5" xr:uid="{00000000-0005-0000-0000-000004000000}"/>
    <cellStyle name="20% - Énfasis6 2" xfId="6" xr:uid="{00000000-0005-0000-0000-000005000000}"/>
    <cellStyle name="40% - Énfasis1 2" xfId="7" xr:uid="{00000000-0005-0000-0000-000006000000}"/>
    <cellStyle name="40% - Énfasis2 2" xfId="8" xr:uid="{00000000-0005-0000-0000-000007000000}"/>
    <cellStyle name="40% - Énfasis3 2" xfId="9" xr:uid="{00000000-0005-0000-0000-000008000000}"/>
    <cellStyle name="40% - Énfasis4 2" xfId="10" xr:uid="{00000000-0005-0000-0000-000009000000}"/>
    <cellStyle name="40% - Énfasis5 2" xfId="11" xr:uid="{00000000-0005-0000-0000-00000A000000}"/>
    <cellStyle name="40% - Énfasis6 2" xfId="12" xr:uid="{00000000-0005-0000-0000-00000B000000}"/>
    <cellStyle name="60% - Énfasis1 2" xfId="13" xr:uid="{00000000-0005-0000-0000-00000C000000}"/>
    <cellStyle name="60% - Énfasis2 2" xfId="14" xr:uid="{00000000-0005-0000-0000-00000D000000}"/>
    <cellStyle name="60% - Énfasis3 2" xfId="15" xr:uid="{00000000-0005-0000-0000-00000E000000}"/>
    <cellStyle name="60% - Énfasis4 2" xfId="16" xr:uid="{00000000-0005-0000-0000-00000F000000}"/>
    <cellStyle name="60% - Énfasis5 2" xfId="17" xr:uid="{00000000-0005-0000-0000-000010000000}"/>
    <cellStyle name="60% - Énfasis6 2" xfId="18" xr:uid="{00000000-0005-0000-0000-000011000000}"/>
    <cellStyle name="Buena 2" xfId="19" xr:uid="{00000000-0005-0000-0000-000012000000}"/>
    <cellStyle name="Cálculo 2" xfId="20" xr:uid="{00000000-0005-0000-0000-000013000000}"/>
    <cellStyle name="Celda de comprobación 2" xfId="21" xr:uid="{00000000-0005-0000-0000-000014000000}"/>
    <cellStyle name="Celda vinculada 2" xfId="22" xr:uid="{00000000-0005-0000-0000-000015000000}"/>
    <cellStyle name="Encabezado 4 2" xfId="23" xr:uid="{00000000-0005-0000-0000-000016000000}"/>
    <cellStyle name="Énfasis1 2" xfId="24" xr:uid="{00000000-0005-0000-0000-000017000000}"/>
    <cellStyle name="Énfasis2 2" xfId="25" xr:uid="{00000000-0005-0000-0000-000018000000}"/>
    <cellStyle name="Énfasis3 2" xfId="26" xr:uid="{00000000-0005-0000-0000-000019000000}"/>
    <cellStyle name="Énfasis4 2" xfId="27" xr:uid="{00000000-0005-0000-0000-00001A000000}"/>
    <cellStyle name="Énfasis5 2" xfId="28" xr:uid="{00000000-0005-0000-0000-00001B000000}"/>
    <cellStyle name="Énfasis6 2" xfId="29" xr:uid="{00000000-0005-0000-0000-00001C000000}"/>
    <cellStyle name="Entrada 2" xfId="30" xr:uid="{00000000-0005-0000-0000-00001D000000}"/>
    <cellStyle name="Incorrecto 2" xfId="31" xr:uid="{00000000-0005-0000-0000-00001E000000}"/>
    <cellStyle name="Millares" xfId="32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35" xr:uid="{00000000-0005-0000-0000-000023000000}"/>
    <cellStyle name="Notas 2" xfId="36" xr:uid="{00000000-0005-0000-0000-000024000000}"/>
    <cellStyle name="Porcentaje" xfId="37" builtinId="5"/>
    <cellStyle name="Porcentaje 2" xfId="38" xr:uid="{00000000-0005-0000-0000-000026000000}"/>
    <cellStyle name="Salida 2" xfId="39" xr:uid="{00000000-0005-0000-0000-000027000000}"/>
    <cellStyle name="Texto de advertencia 2" xfId="40" xr:uid="{00000000-0005-0000-0000-000028000000}"/>
    <cellStyle name="Texto explicativo 2" xfId="41" xr:uid="{00000000-0005-0000-0000-000029000000}"/>
    <cellStyle name="Título 1 2" xfId="42" xr:uid="{00000000-0005-0000-0000-00002A000000}"/>
    <cellStyle name="Título 2 2" xfId="43" xr:uid="{00000000-0005-0000-0000-00002B000000}"/>
    <cellStyle name="Título 3 2" xfId="44" xr:uid="{00000000-0005-0000-0000-00002C000000}"/>
    <cellStyle name="Título 4" xfId="45" xr:uid="{00000000-0005-0000-0000-00002D000000}"/>
    <cellStyle name="Total 2" xfId="46" xr:uid="{00000000-0005-0000-0000-00002E000000}"/>
  </cellStyles>
  <dxfs count="1">
    <dxf>
      <font>
        <b/>
        <i val="0"/>
        <color theme="0"/>
      </font>
      <fill>
        <patternFill>
          <bgColor rgb="FF33006F"/>
        </patternFill>
      </fill>
    </dxf>
  </dxfs>
  <tableStyles count="1" defaultTableStyle="TableStyleMedium9" defaultPivotStyle="PivotStyleLight16">
    <tableStyle name="Invisible" pivot="0" table="0" count="0" xr9:uid="{2B1ABC1A-9E9C-4194-99FD-7B3F4322744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123825</xdr:rowOff>
    </xdr:from>
    <xdr:to>
      <xdr:col>0</xdr:col>
      <xdr:colOff>300990</xdr:colOff>
      <xdr:row>2</xdr:row>
      <xdr:rowOff>64769</xdr:rowOff>
    </xdr:to>
    <xdr:pic>
      <xdr:nvPicPr>
        <xdr:cNvPr id="2" name="1 Imagen" descr="C:\Users\rubillus\AppData\Local\Microsoft\Windows\INetCache\Content.Word\barrra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95275"/>
          <a:ext cx="7820025" cy="11429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266700</xdr:colOff>
      <xdr:row>3</xdr:row>
      <xdr:rowOff>9525</xdr:rowOff>
    </xdr:from>
    <xdr:to>
      <xdr:col>17</xdr:col>
      <xdr:colOff>266700</xdr:colOff>
      <xdr:row>5</xdr:row>
      <xdr:rowOff>26670</xdr:rowOff>
    </xdr:to>
    <xdr:pic>
      <xdr:nvPicPr>
        <xdr:cNvPr id="3" name="2 Imagen" descr="C:\Users\rubillus\AppData\Local\Microsoft\Windows\INetCache\Content.Word\BR_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6075" y="523875"/>
          <a:ext cx="1440180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133350</xdr:rowOff>
    </xdr:from>
    <xdr:to>
      <xdr:col>19</xdr:col>
      <xdr:colOff>26670</xdr:colOff>
      <xdr:row>2</xdr:row>
      <xdr:rowOff>26670</xdr:rowOff>
    </xdr:to>
    <xdr:pic>
      <xdr:nvPicPr>
        <xdr:cNvPr id="4" name="3 Imagen" descr="C:\Users\rubillus\AppData\Local\Microsoft\Windows\INetCache\Content.Word\barrra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304800"/>
          <a:ext cx="7743825" cy="66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17</xdr:col>
      <xdr:colOff>200025</xdr:colOff>
      <xdr:row>3</xdr:row>
      <xdr:rowOff>28575</xdr:rowOff>
    </xdr:from>
    <xdr:to>
      <xdr:col>20</xdr:col>
      <xdr:colOff>367665</xdr:colOff>
      <xdr:row>5</xdr:row>
      <xdr:rowOff>26670</xdr:rowOff>
    </xdr:to>
    <xdr:pic>
      <xdr:nvPicPr>
        <xdr:cNvPr id="5" name="4 Imagen" descr="C:\Users\rubillus\AppData\Local\Microsoft\Windows\INetCache\Content.Word\BR_1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29400" y="542925"/>
          <a:ext cx="1440180" cy="342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X75"/>
  <sheetViews>
    <sheetView tabSelected="1" topLeftCell="A7" zoomScaleNormal="100" workbookViewId="0">
      <selection activeCell="K12" sqref="K12"/>
    </sheetView>
  </sheetViews>
  <sheetFormatPr baseColWidth="10" defaultColWidth="0" defaultRowHeight="14.1" customHeight="1" zeroHeight="1" x14ac:dyDescent="0.25"/>
  <cols>
    <col min="1" max="2" width="6.42578125" style="137" customWidth="1"/>
    <col min="3" max="3" width="6.42578125" style="138" customWidth="1"/>
    <col min="4" max="22" width="6.42578125" style="137" customWidth="1"/>
    <col min="23" max="258" width="6.42578125" style="137" hidden="1" customWidth="1"/>
    <col min="259" max="16384" width="11.42578125" style="137" hidden="1"/>
  </cols>
  <sheetData>
    <row r="1" spans="2:25" ht="14.1" customHeight="1" x14ac:dyDescent="0.25"/>
    <row r="2" spans="2:25" ht="14.1" customHeight="1" x14ac:dyDescent="0.25"/>
    <row r="3" spans="2:25" ht="14.1" customHeight="1" x14ac:dyDescent="0.25">
      <c r="Y3" s="137" t="str">
        <f>+G15&amp;" A "&amp;G18</f>
        <v>1000 A 10</v>
      </c>
    </row>
    <row r="4" spans="2:25" ht="14.1" customHeight="1" x14ac:dyDescent="0.25">
      <c r="B4" s="211" t="s">
        <v>82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2:25" ht="14.1" customHeight="1" x14ac:dyDescent="0.25"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</row>
    <row r="6" spans="2:25" ht="14.1" customHeight="1" x14ac:dyDescent="0.25"/>
    <row r="7" spans="2:25" ht="14.1" customHeight="1" x14ac:dyDescent="0.25">
      <c r="B7" s="139"/>
      <c r="C7" s="140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2"/>
    </row>
    <row r="8" spans="2:25" ht="14.1" customHeight="1" x14ac:dyDescent="0.25">
      <c r="B8" s="143"/>
      <c r="C8" s="144"/>
      <c r="D8" s="145"/>
      <c r="E8" s="145"/>
      <c r="F8" s="145"/>
      <c r="G8" s="145"/>
      <c r="H8" s="145"/>
      <c r="I8" s="145"/>
      <c r="J8" s="145"/>
      <c r="K8" s="145"/>
      <c r="L8" s="145"/>
      <c r="M8" s="145"/>
      <c r="U8" s="146"/>
    </row>
    <row r="9" spans="2:25" ht="14.1" customHeight="1" x14ac:dyDescent="0.25">
      <c r="B9" s="143"/>
      <c r="C9" s="212" t="s">
        <v>76</v>
      </c>
      <c r="D9" s="212"/>
      <c r="E9" s="212"/>
      <c r="F9" s="212"/>
      <c r="G9" s="232">
        <f ca="1">+TODAY()</f>
        <v>45110</v>
      </c>
      <c r="H9" s="233"/>
      <c r="I9" s="234"/>
      <c r="J9" s="145"/>
      <c r="K9" s="145"/>
      <c r="L9" s="145"/>
      <c r="M9" s="253" t="s">
        <v>90</v>
      </c>
      <c r="N9" s="253"/>
      <c r="O9" s="253"/>
      <c r="P9" s="253"/>
      <c r="Q9" s="253"/>
      <c r="R9" s="253"/>
      <c r="S9" s="253"/>
      <c r="U9" s="146"/>
    </row>
    <row r="10" spans="2:25" ht="14.1" customHeight="1" x14ac:dyDescent="0.25">
      <c r="B10" s="143"/>
      <c r="C10" s="213"/>
      <c r="D10" s="213"/>
      <c r="E10" s="213"/>
      <c r="F10" s="213"/>
      <c r="G10" s="235"/>
      <c r="H10" s="236"/>
      <c r="I10" s="237"/>
      <c r="J10" s="145"/>
      <c r="K10" s="145"/>
      <c r="L10" s="145"/>
      <c r="M10" s="253"/>
      <c r="N10" s="253"/>
      <c r="O10" s="253"/>
      <c r="P10" s="253"/>
      <c r="Q10" s="253"/>
      <c r="R10" s="253"/>
      <c r="S10" s="253"/>
      <c r="U10" s="146"/>
    </row>
    <row r="11" spans="2:25" ht="14.1" customHeight="1" x14ac:dyDescent="0.25">
      <c r="B11" s="143"/>
      <c r="C11" s="194"/>
      <c r="D11" s="194"/>
      <c r="E11" s="194"/>
      <c r="F11" s="194"/>
      <c r="G11" s="147"/>
      <c r="H11" s="147"/>
      <c r="I11" s="147"/>
      <c r="J11" s="145"/>
      <c r="K11" s="145"/>
      <c r="L11" s="145"/>
      <c r="T11" s="145"/>
      <c r="U11" s="146"/>
    </row>
    <row r="12" spans="2:25" ht="14.1" customHeight="1" x14ac:dyDescent="0.25">
      <c r="B12" s="143"/>
      <c r="C12" s="238" t="s">
        <v>77</v>
      </c>
      <c r="D12" s="239"/>
      <c r="E12" s="239"/>
      <c r="F12" s="240"/>
      <c r="G12" s="244">
        <v>1</v>
      </c>
      <c r="H12" s="245"/>
      <c r="I12" s="246"/>
      <c r="J12" s="145"/>
      <c r="K12" s="145"/>
      <c r="L12" s="145"/>
      <c r="M12" s="250" t="s">
        <v>83</v>
      </c>
      <c r="N12" s="250"/>
      <c r="O12" s="250"/>
      <c r="P12" s="250"/>
      <c r="Q12" s="251">
        <f ca="1">+SIMULADOR2!C32-SIMULADOR2!O36</f>
        <v>134.770611738291</v>
      </c>
      <c r="R12" s="251"/>
      <c r="S12" s="251"/>
      <c r="T12" s="145"/>
      <c r="U12" s="146"/>
    </row>
    <row r="13" spans="2:25" ht="14.1" customHeight="1" x14ac:dyDescent="0.25">
      <c r="B13" s="143"/>
      <c r="C13" s="241"/>
      <c r="D13" s="242"/>
      <c r="E13" s="242"/>
      <c r="F13" s="243"/>
      <c r="G13" s="247"/>
      <c r="H13" s="248"/>
      <c r="I13" s="249"/>
      <c r="J13" s="145"/>
      <c r="K13" s="145"/>
      <c r="L13" s="145"/>
      <c r="M13" s="250"/>
      <c r="N13" s="250"/>
      <c r="O13" s="250"/>
      <c r="P13" s="250"/>
      <c r="Q13" s="251"/>
      <c r="R13" s="251"/>
      <c r="S13" s="251"/>
      <c r="T13" s="145"/>
      <c r="U13" s="146"/>
    </row>
    <row r="14" spans="2:25" ht="14.1" customHeight="1" x14ac:dyDescent="0.25">
      <c r="B14" s="143"/>
      <c r="C14" s="178"/>
      <c r="D14" s="145"/>
      <c r="E14" s="145"/>
      <c r="F14" s="145"/>
      <c r="G14" s="145"/>
      <c r="H14" s="145"/>
      <c r="I14" s="145"/>
      <c r="J14" s="145"/>
      <c r="K14" s="145"/>
      <c r="L14" s="145"/>
      <c r="M14" s="180"/>
      <c r="N14" s="180"/>
      <c r="O14" s="180"/>
      <c r="P14" s="180"/>
      <c r="Q14" s="181"/>
      <c r="R14" s="181"/>
      <c r="S14" s="181"/>
      <c r="T14" s="178"/>
      <c r="U14" s="146"/>
    </row>
    <row r="15" spans="2:25" ht="14.1" customHeight="1" x14ac:dyDescent="0.25">
      <c r="B15" s="143"/>
      <c r="C15" s="212" t="s">
        <v>78</v>
      </c>
      <c r="D15" s="212"/>
      <c r="E15" s="212"/>
      <c r="F15" s="212"/>
      <c r="G15" s="244">
        <v>1000</v>
      </c>
      <c r="H15" s="245"/>
      <c r="I15" s="246"/>
      <c r="J15" s="145"/>
      <c r="K15" s="145"/>
      <c r="L15" s="145"/>
      <c r="M15" s="250" t="s">
        <v>88</v>
      </c>
      <c r="N15" s="250"/>
      <c r="O15" s="250"/>
      <c r="P15" s="250"/>
      <c r="Q15" s="252">
        <f ca="1">+SIMULADOR2!C29</f>
        <v>1.5203245961602678</v>
      </c>
      <c r="R15" s="252"/>
      <c r="S15" s="252"/>
      <c r="T15" s="178"/>
      <c r="U15" s="146"/>
    </row>
    <row r="16" spans="2:25" ht="14.1" customHeight="1" x14ac:dyDescent="0.25">
      <c r="B16" s="143"/>
      <c r="C16" s="213"/>
      <c r="D16" s="213"/>
      <c r="E16" s="213"/>
      <c r="F16" s="213"/>
      <c r="G16" s="247"/>
      <c r="H16" s="248"/>
      <c r="I16" s="249"/>
      <c r="J16" s="145"/>
      <c r="K16" s="145"/>
      <c r="L16" s="145"/>
      <c r="M16" s="250"/>
      <c r="N16" s="250"/>
      <c r="O16" s="250"/>
      <c r="P16" s="250"/>
      <c r="Q16" s="252"/>
      <c r="R16" s="252"/>
      <c r="S16" s="252"/>
      <c r="T16" s="178"/>
      <c r="U16" s="146"/>
    </row>
    <row r="17" spans="2:21" ht="14.1" customHeight="1" x14ac:dyDescent="0.25">
      <c r="B17" s="143"/>
      <c r="C17" s="178"/>
      <c r="D17" s="145"/>
      <c r="E17" s="145"/>
      <c r="F17" s="145"/>
      <c r="G17" s="145"/>
      <c r="H17" s="145"/>
      <c r="I17" s="145"/>
      <c r="J17" s="145"/>
      <c r="K17" s="145"/>
      <c r="L17" s="145"/>
      <c r="U17" s="146"/>
    </row>
    <row r="18" spans="2:21" ht="14.1" customHeight="1" x14ac:dyDescent="0.25">
      <c r="B18" s="143"/>
      <c r="C18" s="212" t="s">
        <v>79</v>
      </c>
      <c r="D18" s="212"/>
      <c r="E18" s="212"/>
      <c r="F18" s="212"/>
      <c r="G18" s="214">
        <v>10</v>
      </c>
      <c r="H18" s="215"/>
      <c r="I18" s="216"/>
      <c r="J18" s="145"/>
      <c r="K18" s="145"/>
      <c r="L18" s="145"/>
      <c r="M18" s="250" t="s">
        <v>96</v>
      </c>
      <c r="N18" s="250"/>
      <c r="O18" s="250"/>
      <c r="P18" s="250"/>
      <c r="Q18" s="255">
        <f ca="1">+D40</f>
        <v>45139</v>
      </c>
      <c r="R18" s="252"/>
      <c r="S18" s="252"/>
      <c r="U18" s="146"/>
    </row>
    <row r="19" spans="2:21" ht="14.1" customHeight="1" x14ac:dyDescent="0.25">
      <c r="B19" s="143"/>
      <c r="C19" s="213"/>
      <c r="D19" s="213"/>
      <c r="E19" s="213"/>
      <c r="F19" s="213"/>
      <c r="G19" s="217"/>
      <c r="H19" s="218"/>
      <c r="I19" s="219"/>
      <c r="J19" s="145"/>
      <c r="K19" s="145"/>
      <c r="L19" s="145"/>
      <c r="M19" s="250"/>
      <c r="N19" s="250"/>
      <c r="O19" s="250"/>
      <c r="P19" s="250"/>
      <c r="Q19" s="252"/>
      <c r="R19" s="252"/>
      <c r="S19" s="252"/>
      <c r="T19" s="178"/>
      <c r="U19" s="146"/>
    </row>
    <row r="20" spans="2:21" ht="14.1" customHeight="1" x14ac:dyDescent="0.25">
      <c r="B20" s="143"/>
      <c r="C20" s="178"/>
      <c r="D20" s="145"/>
      <c r="E20" s="145"/>
      <c r="F20" s="145"/>
      <c r="G20" s="145"/>
      <c r="H20" s="145"/>
      <c r="I20" s="145"/>
      <c r="J20" s="145"/>
      <c r="K20" s="145"/>
      <c r="L20" s="145"/>
      <c r="T20" s="178"/>
      <c r="U20" s="146"/>
    </row>
    <row r="21" spans="2:21" ht="14.1" customHeight="1" x14ac:dyDescent="0.25">
      <c r="B21" s="143"/>
      <c r="C21" s="212" t="s">
        <v>85</v>
      </c>
      <c r="D21" s="212"/>
      <c r="E21" s="212"/>
      <c r="F21" s="212"/>
      <c r="G21" s="220">
        <f>+IF(AND(G15&gt;=15000,G18&gt;=20),3.58%,IF(AND(G15=10000,G18=24),3.84%,IF(AND(G18&gt;=24,G15&gt;=5000),4.12%, IFERROR(VLOOKUP(Y3, Leyenda!E:I,5,0), 5.7824%))))</f>
        <v>5.7824E-2</v>
      </c>
      <c r="H21" s="221"/>
      <c r="I21" s="222"/>
      <c r="J21" s="145"/>
      <c r="K21" s="145"/>
      <c r="L21" s="145"/>
      <c r="M21" s="227" t="str">
        <f>+IF(G21&lt;5.1841%, "TASA PROMOCIONAL A PLAZO Y MONTO INDICADO", "")</f>
        <v/>
      </c>
      <c r="N21" s="227"/>
      <c r="O21" s="227"/>
      <c r="P21" s="227"/>
      <c r="Q21" s="227"/>
      <c r="R21" s="227"/>
      <c r="S21" s="227"/>
      <c r="T21" s="178"/>
      <c r="U21" s="146"/>
    </row>
    <row r="22" spans="2:21" ht="14.1" customHeight="1" x14ac:dyDescent="0.25">
      <c r="B22" s="143"/>
      <c r="C22" s="213"/>
      <c r="D22" s="213"/>
      <c r="E22" s="213"/>
      <c r="F22" s="213"/>
      <c r="G22" s="223"/>
      <c r="H22" s="224"/>
      <c r="I22" s="225"/>
      <c r="J22" s="145"/>
      <c r="K22" s="145"/>
      <c r="L22" s="145"/>
      <c r="M22" s="227"/>
      <c r="N22" s="227"/>
      <c r="O22" s="227"/>
      <c r="P22" s="227"/>
      <c r="Q22" s="227"/>
      <c r="R22" s="227"/>
      <c r="S22" s="227"/>
      <c r="U22" s="146"/>
    </row>
    <row r="23" spans="2:21" ht="14.1" customHeight="1" x14ac:dyDescent="0.25">
      <c r="B23" s="143"/>
      <c r="C23" s="178"/>
      <c r="D23" s="145"/>
      <c r="E23" s="145"/>
      <c r="F23" s="145"/>
      <c r="G23" s="145"/>
      <c r="H23" s="145"/>
      <c r="I23" s="145"/>
      <c r="J23" s="145"/>
      <c r="K23" s="145"/>
      <c r="L23" s="145"/>
      <c r="T23" s="179"/>
      <c r="U23" s="146"/>
    </row>
    <row r="24" spans="2:21" ht="14.1" customHeight="1" x14ac:dyDescent="0.25">
      <c r="B24" s="143"/>
      <c r="C24" s="212" t="s">
        <v>84</v>
      </c>
      <c r="D24" s="212"/>
      <c r="E24" s="212"/>
      <c r="F24" s="212"/>
      <c r="G24" s="220">
        <f>+(1+G21)^(12)-1</f>
        <v>0.96318394289887443</v>
      </c>
      <c r="H24" s="221"/>
      <c r="I24" s="222"/>
      <c r="J24" s="145"/>
      <c r="K24" s="145"/>
      <c r="L24" s="145"/>
      <c r="M24" s="253" t="s">
        <v>91</v>
      </c>
      <c r="N24" s="253"/>
      <c r="O24" s="253"/>
      <c r="P24" s="253"/>
      <c r="Q24" s="253"/>
      <c r="R24" s="253"/>
      <c r="S24" s="253"/>
      <c r="T24" s="179"/>
      <c r="U24" s="146"/>
    </row>
    <row r="25" spans="2:21" ht="14.1" customHeight="1" x14ac:dyDescent="0.25">
      <c r="B25" s="143"/>
      <c r="C25" s="213"/>
      <c r="D25" s="213"/>
      <c r="E25" s="213"/>
      <c r="F25" s="213"/>
      <c r="G25" s="223"/>
      <c r="H25" s="224"/>
      <c r="I25" s="225"/>
      <c r="J25" s="145"/>
      <c r="K25" s="145"/>
      <c r="L25" s="145"/>
      <c r="M25" s="253"/>
      <c r="N25" s="253"/>
      <c r="O25" s="253"/>
      <c r="P25" s="253"/>
      <c r="Q25" s="253"/>
      <c r="R25" s="253"/>
      <c r="S25" s="253"/>
      <c r="U25" s="146"/>
    </row>
    <row r="26" spans="2:21" ht="14.1" customHeight="1" x14ac:dyDescent="0.25">
      <c r="B26" s="143"/>
      <c r="C26" s="178"/>
      <c r="D26" s="145"/>
      <c r="E26" s="145"/>
      <c r="F26" s="145"/>
      <c r="G26" s="145"/>
      <c r="H26" s="145"/>
      <c r="I26" s="145"/>
      <c r="J26" s="145"/>
      <c r="K26" s="145"/>
      <c r="L26" s="145"/>
      <c r="T26" s="145"/>
      <c r="U26" s="146"/>
    </row>
    <row r="27" spans="2:21" ht="14.1" customHeight="1" x14ac:dyDescent="0.25">
      <c r="B27" s="143"/>
      <c r="C27" s="238" t="s">
        <v>93</v>
      </c>
      <c r="D27" s="239"/>
      <c r="E27" s="239"/>
      <c r="F27" s="240"/>
      <c r="G27" s="220" t="s">
        <v>94</v>
      </c>
      <c r="H27" s="221"/>
      <c r="I27" s="222"/>
      <c r="J27" s="145"/>
      <c r="K27" s="145"/>
      <c r="L27" s="145"/>
      <c r="M27" s="250" t="s">
        <v>92</v>
      </c>
      <c r="N27" s="250"/>
      <c r="O27" s="250"/>
      <c r="P27" s="250"/>
      <c r="Q27" s="254">
        <f ca="1">+SUM(P40:Q64)</f>
        <v>347.70611738290961</v>
      </c>
      <c r="R27" s="254"/>
      <c r="S27" s="254"/>
      <c r="T27" s="145"/>
      <c r="U27" s="146"/>
    </row>
    <row r="28" spans="2:21" ht="14.1" customHeight="1" x14ac:dyDescent="0.25">
      <c r="B28" s="143"/>
      <c r="C28" s="241"/>
      <c r="D28" s="242"/>
      <c r="E28" s="242"/>
      <c r="F28" s="243"/>
      <c r="G28" s="223"/>
      <c r="H28" s="224"/>
      <c r="I28" s="225"/>
      <c r="J28" s="145"/>
      <c r="K28" s="145"/>
      <c r="L28" s="145"/>
      <c r="M28" s="250"/>
      <c r="N28" s="250"/>
      <c r="O28" s="250"/>
      <c r="P28" s="250"/>
      <c r="Q28" s="254"/>
      <c r="R28" s="254"/>
      <c r="S28" s="254"/>
      <c r="T28" s="145"/>
      <c r="U28" s="146"/>
    </row>
    <row r="29" spans="2:21" ht="14.1" customHeight="1" x14ac:dyDescent="0.25">
      <c r="B29" s="143"/>
      <c r="C29" s="178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6"/>
    </row>
    <row r="30" spans="2:21" ht="14.1" customHeight="1" x14ac:dyDescent="0.3">
      <c r="B30" s="191" t="s">
        <v>86</v>
      </c>
      <c r="C30" s="182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4"/>
    </row>
    <row r="31" spans="2:21" ht="14.1" customHeight="1" x14ac:dyDescent="0.3">
      <c r="B31" s="191" t="s">
        <v>89</v>
      </c>
      <c r="C31" s="182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4"/>
    </row>
    <row r="32" spans="2:21" ht="14.1" customHeight="1" x14ac:dyDescent="0.25">
      <c r="B32" s="192" t="s">
        <v>97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7"/>
    </row>
    <row r="33" spans="2:21" ht="14.1" customHeight="1" x14ac:dyDescent="0.3">
      <c r="B33" s="190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9"/>
    </row>
    <row r="34" spans="2:21" ht="14.1" customHeight="1" x14ac:dyDescent="0.3">
      <c r="B34" s="185"/>
      <c r="C34" s="182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</row>
    <row r="35" spans="2:21" ht="14.1" customHeight="1" x14ac:dyDescent="0.25">
      <c r="B35" s="139"/>
      <c r="C35" s="140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2"/>
    </row>
    <row r="36" spans="2:21" ht="14.1" customHeight="1" x14ac:dyDescent="0.25">
      <c r="B36" s="228" t="s">
        <v>80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30"/>
    </row>
    <row r="37" spans="2:21" ht="14.1" customHeight="1" x14ac:dyDescent="0.25">
      <c r="B37" s="228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30"/>
    </row>
    <row r="38" spans="2:21" ht="14.1" customHeight="1" x14ac:dyDescent="0.25">
      <c r="B38" s="143"/>
      <c r="C38" s="178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6"/>
    </row>
    <row r="39" spans="2:21" s="155" customFormat="1" ht="30" customHeight="1" x14ac:dyDescent="0.2">
      <c r="B39" s="151"/>
      <c r="C39" s="152" t="s">
        <v>9</v>
      </c>
      <c r="D39" s="226" t="s">
        <v>31</v>
      </c>
      <c r="E39" s="226"/>
      <c r="F39" s="226" t="s">
        <v>3</v>
      </c>
      <c r="G39" s="226"/>
      <c r="H39" s="226" t="s">
        <v>0</v>
      </c>
      <c r="I39" s="226"/>
      <c r="J39" s="226" t="s">
        <v>32</v>
      </c>
      <c r="K39" s="226"/>
      <c r="L39" s="226" t="s">
        <v>87</v>
      </c>
      <c r="M39" s="226"/>
      <c r="N39" s="226" t="s">
        <v>33</v>
      </c>
      <c r="O39" s="226"/>
      <c r="P39" s="226" t="s">
        <v>1</v>
      </c>
      <c r="Q39" s="226"/>
      <c r="R39" s="226" t="s">
        <v>6</v>
      </c>
      <c r="S39" s="226"/>
      <c r="T39" s="153"/>
      <c r="U39" s="154"/>
    </row>
    <row r="40" spans="2:21" ht="14.1" customHeight="1" x14ac:dyDescent="0.25">
      <c r="B40" s="143"/>
      <c r="C40" s="156">
        <v>1</v>
      </c>
      <c r="D40" s="203">
        <f ca="1">+IF(SIMULADOR2!M36=0, "", SIMULADOR2!C36)</f>
        <v>45139</v>
      </c>
      <c r="E40" s="203"/>
      <c r="F40" s="204">
        <f ca="1">+IF(SIMULADOR2!M36=0, "", SIMULADOR2!D36)</f>
        <v>29</v>
      </c>
      <c r="G40" s="204"/>
      <c r="H40" s="204">
        <f>+IF(SIMULADOR2!M36=0, "", SIMULADOR2!M36)</f>
        <v>1000</v>
      </c>
      <c r="I40" s="204"/>
      <c r="J40" s="205">
        <f ca="1">+IF(SIMULADOR2!O36=0, "", SIMULADOR2!O36)</f>
        <v>15.9</v>
      </c>
      <c r="K40" s="205"/>
      <c r="L40" s="231">
        <f ca="1">IF(J40="", "", IF(AND( OR(C40=12, C40=24), C40&lt;=$G$18), 68, 0))</f>
        <v>0</v>
      </c>
      <c r="M40" s="231"/>
      <c r="N40" s="206">
        <f ca="1">+IF(SIMULADOR2!M36=0, "", SIMULADOR2!Q36)</f>
        <v>78.926905305432911</v>
      </c>
      <c r="O40" s="206"/>
      <c r="P40" s="206">
        <f ca="1">+IF(SIMULADOR2!M36=0, "", SIMULADOR2!R36)</f>
        <v>55.843706432858077</v>
      </c>
      <c r="Q40" s="206"/>
      <c r="R40" s="198">
        <f ca="1">+IF(SIMULADOR2!M36=0, "", SIMULADOR2!S36)</f>
        <v>150.670611738291</v>
      </c>
      <c r="S40" s="198"/>
      <c r="T40" s="145"/>
      <c r="U40" s="146"/>
    </row>
    <row r="41" spans="2:21" ht="14.1" customHeight="1" x14ac:dyDescent="0.25">
      <c r="B41" s="143"/>
      <c r="C41" s="156">
        <v>2</v>
      </c>
      <c r="D41" s="203">
        <f ca="1">+IF(SIMULADOR2!M37=0, "", SIMULADOR2!C37)</f>
        <v>45170</v>
      </c>
      <c r="E41" s="203"/>
      <c r="F41" s="204">
        <f ca="1">+IF(SIMULADOR2!M37=0, "", SIMULADOR2!D37)</f>
        <v>31</v>
      </c>
      <c r="G41" s="204"/>
      <c r="H41" s="204">
        <f ca="1">+IF(SIMULADOR2!M37=0, "", SIMULADOR2!M37)</f>
        <v>921.07309469456709</v>
      </c>
      <c r="I41" s="204"/>
      <c r="J41" s="205">
        <f ca="1">+IF(SIMULADOR2!O37=0, "", SIMULADOR2!O37)</f>
        <v>15.9</v>
      </c>
      <c r="K41" s="205"/>
      <c r="L41" s="207">
        <f t="shared" ref="L41:L64" ca="1" si="0">IF(J41="", "", IF(AND( OR(C41=12, C41=24), C41&lt;=$G$18), 68, 0))</f>
        <v>0</v>
      </c>
      <c r="M41" s="208"/>
      <c r="N41" s="206">
        <f ca="1">+IF(SIMULADOR2!M37=0, "", SIMULADOR2!Q37)</f>
        <v>79.683064982128499</v>
      </c>
      <c r="O41" s="206"/>
      <c r="P41" s="206">
        <f ca="1">+IF(SIMULADOR2!M37=0, "", SIMULADOR2!R37)</f>
        <v>55.087546756162496</v>
      </c>
      <c r="Q41" s="206"/>
      <c r="R41" s="198">
        <f ca="1">+IF(SIMULADOR2!M37=0, "", SIMULADOR2!S37)</f>
        <v>150.670611738291</v>
      </c>
      <c r="S41" s="198"/>
      <c r="T41" s="145"/>
      <c r="U41" s="146"/>
    </row>
    <row r="42" spans="2:21" ht="14.1" customHeight="1" x14ac:dyDescent="0.25">
      <c r="B42" s="143"/>
      <c r="C42" s="156">
        <v>3</v>
      </c>
      <c r="D42" s="203">
        <f ca="1">+IF(SIMULADOR2!M38=0, "", SIMULADOR2!C38)</f>
        <v>45200</v>
      </c>
      <c r="E42" s="203"/>
      <c r="F42" s="204">
        <f ca="1">+IF(SIMULADOR2!M38=0, "", SIMULADOR2!D38)</f>
        <v>30</v>
      </c>
      <c r="G42" s="204"/>
      <c r="H42" s="204">
        <f ca="1">+IF(SIMULADOR2!M38=0, "", SIMULADOR2!M38)</f>
        <v>841.3900297124386</v>
      </c>
      <c r="I42" s="204"/>
      <c r="J42" s="205">
        <f ca="1">+IF(SIMULADOR2!O38=0, "", SIMULADOR2!O38)</f>
        <v>15.9</v>
      </c>
      <c r="K42" s="205"/>
      <c r="L42" s="207">
        <f t="shared" ca="1" si="0"/>
        <v>0</v>
      </c>
      <c r="M42" s="208"/>
      <c r="N42" s="206">
        <f ca="1">+IF(SIMULADOR2!M38=0, "", SIMULADOR2!Q38)</f>
        <v>86.118074660199426</v>
      </c>
      <c r="O42" s="206"/>
      <c r="P42" s="206">
        <f ca="1">+IF(SIMULADOR2!M38=0, "", SIMULADOR2!R38)</f>
        <v>48.652537078091569</v>
      </c>
      <c r="Q42" s="206"/>
      <c r="R42" s="198">
        <f ca="1">+IF(SIMULADOR2!M38=0, "", SIMULADOR2!S38)</f>
        <v>150.670611738291</v>
      </c>
      <c r="S42" s="198"/>
      <c r="T42" s="145"/>
      <c r="U42" s="146"/>
    </row>
    <row r="43" spans="2:21" ht="14.1" customHeight="1" x14ac:dyDescent="0.25">
      <c r="B43" s="143"/>
      <c r="C43" s="156">
        <v>4</v>
      </c>
      <c r="D43" s="203">
        <f ca="1">+IF(SIMULADOR2!M39=0, "", SIMULADOR2!C39)</f>
        <v>45231</v>
      </c>
      <c r="E43" s="203"/>
      <c r="F43" s="204">
        <f ca="1">+IF(SIMULADOR2!M39=0, "", SIMULADOR2!D39)</f>
        <v>31</v>
      </c>
      <c r="G43" s="204"/>
      <c r="H43" s="204">
        <f ca="1">+IF(SIMULADOR2!M39=0, "", SIMULADOR2!M39)</f>
        <v>755.27195505223915</v>
      </c>
      <c r="I43" s="204"/>
      <c r="J43" s="205">
        <f ca="1">+IF(SIMULADOR2!O39=0, "", SIMULADOR2!O39)</f>
        <v>15.9</v>
      </c>
      <c r="K43" s="205"/>
      <c r="L43" s="207">
        <f t="shared" ca="1" si="0"/>
        <v>0</v>
      </c>
      <c r="M43" s="208"/>
      <c r="N43" s="206">
        <f ca="1">+IF(SIMULADOR2!M39=0, "", SIMULADOR2!Q39)</f>
        <v>89.599300821479034</v>
      </c>
      <c r="O43" s="206"/>
      <c r="P43" s="206">
        <f ca="1">+IF(SIMULADOR2!M39=0, "", SIMULADOR2!R39)</f>
        <v>45.171310916811969</v>
      </c>
      <c r="Q43" s="206"/>
      <c r="R43" s="198">
        <f ca="1">+IF(SIMULADOR2!M39=0, "", SIMULADOR2!S39)</f>
        <v>150.670611738291</v>
      </c>
      <c r="S43" s="198"/>
      <c r="T43" s="145"/>
      <c r="U43" s="146"/>
    </row>
    <row r="44" spans="2:21" ht="14.1" customHeight="1" x14ac:dyDescent="0.25">
      <c r="B44" s="143"/>
      <c r="C44" s="156">
        <v>5</v>
      </c>
      <c r="D44" s="203">
        <f ca="1">+IF(SIMULADOR2!M40=0, "", SIMULADOR2!C40)</f>
        <v>45261</v>
      </c>
      <c r="E44" s="203"/>
      <c r="F44" s="204">
        <f ca="1">+IF(SIMULADOR2!M40=0, "", SIMULADOR2!D40)</f>
        <v>30</v>
      </c>
      <c r="G44" s="204"/>
      <c r="H44" s="204">
        <f ca="1">+IF(SIMULADOR2!M40=0, "", SIMULADOR2!M40)</f>
        <v>665.67265423076014</v>
      </c>
      <c r="I44" s="204"/>
      <c r="J44" s="205">
        <f ca="1">+IF(SIMULADOR2!O40=0, "", SIMULADOR2!O40)</f>
        <v>15.9</v>
      </c>
      <c r="K44" s="205"/>
      <c r="L44" s="207">
        <f t="shared" ca="1" si="0"/>
        <v>0</v>
      </c>
      <c r="M44" s="208"/>
      <c r="N44" s="206">
        <f ca="1">+IF(SIMULADOR2!M40=0, "", SIMULADOR2!Q40)</f>
        <v>96.2787561800519</v>
      </c>
      <c r="O44" s="206"/>
      <c r="P44" s="206">
        <f ca="1">+IF(SIMULADOR2!M40=0, "", SIMULADOR2!R40)</f>
        <v>38.491855558239095</v>
      </c>
      <c r="Q44" s="206"/>
      <c r="R44" s="198">
        <f ca="1">+IF(SIMULADOR2!M40=0, "", SIMULADOR2!S40)</f>
        <v>150.670611738291</v>
      </c>
      <c r="S44" s="198"/>
      <c r="T44" s="145"/>
      <c r="U44" s="146"/>
    </row>
    <row r="45" spans="2:21" ht="14.1" customHeight="1" x14ac:dyDescent="0.25">
      <c r="B45" s="143"/>
      <c r="C45" s="156">
        <v>6</v>
      </c>
      <c r="D45" s="203">
        <f ca="1">+IF(SIMULADOR2!M41=0, "", SIMULADOR2!C41)</f>
        <v>45292</v>
      </c>
      <c r="E45" s="203"/>
      <c r="F45" s="204">
        <f ca="1">+IF(SIMULADOR2!M41=0, "", SIMULADOR2!D41)</f>
        <v>31</v>
      </c>
      <c r="G45" s="204"/>
      <c r="H45" s="204">
        <f ca="1">+IF(SIMULADOR2!M41=0, "", SIMULADOR2!M41)</f>
        <v>569.39389805070823</v>
      </c>
      <c r="I45" s="204"/>
      <c r="J45" s="205">
        <f ca="1">+IF(SIMULADOR2!O41=0, "", SIMULADOR2!O41)</f>
        <v>15.9</v>
      </c>
      <c r="K45" s="205"/>
      <c r="L45" s="207">
        <f t="shared" ca="1" si="0"/>
        <v>0</v>
      </c>
      <c r="M45" s="208"/>
      <c r="N45" s="206">
        <f ca="1">+IF(SIMULADOR2!M41=0, "", SIMULADOR2!Q41)</f>
        <v>100.71629708919866</v>
      </c>
      <c r="O45" s="206"/>
      <c r="P45" s="206">
        <f ca="1">+IF(SIMULADOR2!M41=0, "", SIMULADOR2!R41)</f>
        <v>34.054314649092341</v>
      </c>
      <c r="Q45" s="206"/>
      <c r="R45" s="198">
        <f ca="1">+IF(SIMULADOR2!M41=0, "", SIMULADOR2!S41)</f>
        <v>150.670611738291</v>
      </c>
      <c r="S45" s="198"/>
      <c r="T45" s="145"/>
      <c r="U45" s="146"/>
    </row>
    <row r="46" spans="2:21" ht="14.1" customHeight="1" x14ac:dyDescent="0.25">
      <c r="B46" s="143"/>
      <c r="C46" s="156">
        <v>7</v>
      </c>
      <c r="D46" s="203">
        <f ca="1">+IF(SIMULADOR2!M42=0, "", SIMULADOR2!C42)</f>
        <v>45323</v>
      </c>
      <c r="E46" s="203"/>
      <c r="F46" s="204">
        <f ca="1">+IF(SIMULADOR2!M42=0, "", SIMULADOR2!D42)</f>
        <v>31</v>
      </c>
      <c r="G46" s="204"/>
      <c r="H46" s="204">
        <f ca="1">+IF(SIMULADOR2!M42=0, "", SIMULADOR2!M42)</f>
        <v>468.6776009615096</v>
      </c>
      <c r="I46" s="204"/>
      <c r="J46" s="205">
        <f ca="1">+IF(SIMULADOR2!O42=0, "", SIMULADOR2!O42)</f>
        <v>15.9</v>
      </c>
      <c r="K46" s="205"/>
      <c r="L46" s="207">
        <f t="shared" ca="1" si="0"/>
        <v>0</v>
      </c>
      <c r="M46" s="208"/>
      <c r="N46" s="206">
        <f ca="1">+IF(SIMULADOR2!M42=0, "", SIMULADOR2!Q42)</f>
        <v>106.73993816281899</v>
      </c>
      <c r="O46" s="206"/>
      <c r="P46" s="206">
        <f ca="1">+IF(SIMULADOR2!M42=0, "", SIMULADOR2!R42)</f>
        <v>28.030673575472008</v>
      </c>
      <c r="Q46" s="206"/>
      <c r="R46" s="198">
        <f ca="1">+IF(SIMULADOR2!M42=0, "", SIMULADOR2!S42)</f>
        <v>150.670611738291</v>
      </c>
      <c r="S46" s="198"/>
      <c r="T46" s="145"/>
      <c r="U46" s="146"/>
    </row>
    <row r="47" spans="2:21" ht="14.1" customHeight="1" x14ac:dyDescent="0.25">
      <c r="B47" s="143"/>
      <c r="C47" s="156">
        <v>8</v>
      </c>
      <c r="D47" s="203">
        <f ca="1">+IF(SIMULADOR2!M43=0, "", SIMULADOR2!C43)</f>
        <v>45352</v>
      </c>
      <c r="E47" s="203"/>
      <c r="F47" s="204">
        <f ca="1">+IF(SIMULADOR2!M43=0, "", SIMULADOR2!D43)</f>
        <v>29</v>
      </c>
      <c r="G47" s="204"/>
      <c r="H47" s="204">
        <f ca="1">+IF(SIMULADOR2!M43=0, "", SIMULADOR2!M43)</f>
        <v>361.93766279869061</v>
      </c>
      <c r="I47" s="204"/>
      <c r="J47" s="205">
        <f ca="1">+IF(SIMULADOR2!O43=0, "", SIMULADOR2!O43)</f>
        <v>12.667818197954173</v>
      </c>
      <c r="K47" s="205"/>
      <c r="L47" s="207">
        <f t="shared" ca="1" si="0"/>
        <v>0</v>
      </c>
      <c r="M47" s="208"/>
      <c r="N47" s="206">
        <f ca="1">+IF(SIMULADOR2!M43=0, "", SIMULADOR2!Q43)</f>
        <v>114.55867114996613</v>
      </c>
      <c r="O47" s="206"/>
      <c r="P47" s="206">
        <f ca="1">+IF(SIMULADOR2!M43=0, "", SIMULADOR2!R43)</f>
        <v>20.211940588324858</v>
      </c>
      <c r="Q47" s="206"/>
      <c r="R47" s="198">
        <f ca="1">+IF(SIMULADOR2!M43=0, "", SIMULADOR2!S43)</f>
        <v>147.43842993624517</v>
      </c>
      <c r="S47" s="198"/>
      <c r="T47" s="145"/>
      <c r="U47" s="146"/>
    </row>
    <row r="48" spans="2:21" ht="14.1" customHeight="1" x14ac:dyDescent="0.25">
      <c r="B48" s="143"/>
      <c r="C48" s="156">
        <v>9</v>
      </c>
      <c r="D48" s="203">
        <f ca="1">+IF(SIMULADOR2!M44=0, "", SIMULADOR2!C44)</f>
        <v>45383</v>
      </c>
      <c r="E48" s="203"/>
      <c r="F48" s="204">
        <f ca="1">+IF(SIMULADOR2!M44=0, "", SIMULADOR2!D44)</f>
        <v>31</v>
      </c>
      <c r="G48" s="204"/>
      <c r="H48" s="204">
        <f ca="1">+IF(SIMULADOR2!M44=0, "", SIMULADOR2!M44)</f>
        <v>247.37899164872448</v>
      </c>
      <c r="I48" s="204"/>
      <c r="J48" s="205">
        <f ca="1">+IF(SIMULADOR2!O44=0, "", SIMULADOR2!O44)</f>
        <v>8.6582647077053583</v>
      </c>
      <c r="K48" s="205"/>
      <c r="L48" s="207">
        <f t="shared" ca="1" si="0"/>
        <v>0</v>
      </c>
      <c r="M48" s="208"/>
      <c r="N48" s="206">
        <f ca="1">+IF(SIMULADOR2!M44=0, "", SIMULADOR2!Q44)</f>
        <v>119.97536709653933</v>
      </c>
      <c r="O48" s="206"/>
      <c r="P48" s="206">
        <f ca="1">+IF(SIMULADOR2!M44=0, "", SIMULADOR2!R44)</f>
        <v>14.79524464175169</v>
      </c>
      <c r="Q48" s="206"/>
      <c r="R48" s="198">
        <f ca="1">+IF(SIMULADOR2!M44=0, "", SIMULADOR2!S44)</f>
        <v>143.42887644599637</v>
      </c>
      <c r="S48" s="198"/>
      <c r="T48" s="145"/>
      <c r="U48" s="146"/>
    </row>
    <row r="49" spans="2:21" ht="14.1" customHeight="1" x14ac:dyDescent="0.25">
      <c r="B49" s="143"/>
      <c r="C49" s="156">
        <v>10</v>
      </c>
      <c r="D49" s="203">
        <f ca="1">+IF(SIMULADOR2!M45=0, "", SIMULADOR2!C45)</f>
        <v>45413</v>
      </c>
      <c r="E49" s="203"/>
      <c r="F49" s="204">
        <f ca="1">+IF(SIMULADOR2!M45=0, "", SIMULADOR2!D45)</f>
        <v>30</v>
      </c>
      <c r="G49" s="204"/>
      <c r="H49" s="204">
        <f ca="1">+IF(SIMULADOR2!M45=0, "", SIMULADOR2!M45)</f>
        <v>127.40362455218515</v>
      </c>
      <c r="I49" s="204"/>
      <c r="J49" s="205">
        <f ca="1">+IF(SIMULADOR2!O45=0, "", SIMULADOR2!O45)</f>
        <v>4.4591268593264815</v>
      </c>
      <c r="K49" s="205"/>
      <c r="L49" s="207">
        <f t="shared" ca="1" si="0"/>
        <v>0</v>
      </c>
      <c r="M49" s="208"/>
      <c r="N49" s="206">
        <f ca="1">+IF(SIMULADOR2!M45=0, "", SIMULADOR2!Q45)</f>
        <v>127.40362455218515</v>
      </c>
      <c r="O49" s="206"/>
      <c r="P49" s="206">
        <f ca="1">+IF(SIMULADOR2!M45=0, "", SIMULADOR2!R45)</f>
        <v>7.3669871861054821</v>
      </c>
      <c r="Q49" s="206"/>
      <c r="R49" s="198">
        <f ca="1">+IF(SIMULADOR2!M45=0, "", SIMULADOR2!S45)</f>
        <v>139.22973859761711</v>
      </c>
      <c r="S49" s="198"/>
      <c r="T49" s="145"/>
      <c r="U49" s="146"/>
    </row>
    <row r="50" spans="2:21" ht="14.1" customHeight="1" x14ac:dyDescent="0.25">
      <c r="B50" s="143"/>
      <c r="C50" s="156">
        <v>11</v>
      </c>
      <c r="D50" s="203" t="str">
        <f ca="1">+IF(SIMULADOR2!M46=0, "", SIMULADOR2!C46)</f>
        <v/>
      </c>
      <c r="E50" s="203"/>
      <c r="F50" s="204" t="str">
        <f ca="1">+IF(SIMULADOR2!M46=0, "", SIMULADOR2!D46)</f>
        <v/>
      </c>
      <c r="G50" s="204"/>
      <c r="H50" s="204" t="str">
        <f ca="1">+IF(SIMULADOR2!M46=0, "", SIMULADOR2!M46)</f>
        <v/>
      </c>
      <c r="I50" s="204"/>
      <c r="J50" s="205" t="str">
        <f ca="1">+IF(SIMULADOR2!O46=0, "", SIMULADOR2!O46)</f>
        <v/>
      </c>
      <c r="K50" s="205"/>
      <c r="L50" s="207" t="str">
        <f t="shared" ca="1" si="0"/>
        <v/>
      </c>
      <c r="M50" s="208"/>
      <c r="N50" s="206" t="str">
        <f ca="1">+IF(SIMULADOR2!M46=0, "", SIMULADOR2!Q46)</f>
        <v/>
      </c>
      <c r="O50" s="206"/>
      <c r="P50" s="206" t="str">
        <f ca="1">+IF(SIMULADOR2!M46=0, "", SIMULADOR2!R46)</f>
        <v/>
      </c>
      <c r="Q50" s="206"/>
      <c r="R50" s="198" t="str">
        <f ca="1">+IF(SIMULADOR2!M46=0, "", SIMULADOR2!S46)</f>
        <v/>
      </c>
      <c r="S50" s="198"/>
      <c r="T50" s="145"/>
      <c r="U50" s="146"/>
    </row>
    <row r="51" spans="2:21" ht="14.1" customHeight="1" x14ac:dyDescent="0.25">
      <c r="B51" s="143"/>
      <c r="C51" s="156">
        <v>12</v>
      </c>
      <c r="D51" s="203" t="str">
        <f ca="1">+IF(SIMULADOR2!M47=0, "", SIMULADOR2!C47)</f>
        <v/>
      </c>
      <c r="E51" s="203"/>
      <c r="F51" s="204" t="str">
        <f ca="1">+IF(SIMULADOR2!M47=0, "", SIMULADOR2!D47)</f>
        <v/>
      </c>
      <c r="G51" s="204"/>
      <c r="H51" s="204" t="str">
        <f ca="1">+IF(SIMULADOR2!M47=0, "", SIMULADOR2!M47)</f>
        <v/>
      </c>
      <c r="I51" s="204"/>
      <c r="J51" s="205" t="str">
        <f ca="1">+IF(SIMULADOR2!O47=0, "", SIMULADOR2!O47)</f>
        <v/>
      </c>
      <c r="K51" s="205"/>
      <c r="L51" s="207" t="str">
        <f t="shared" ca="1" si="0"/>
        <v/>
      </c>
      <c r="M51" s="208"/>
      <c r="N51" s="206" t="str">
        <f ca="1">+IF(SIMULADOR2!M47=0, "", SIMULADOR2!Q47)</f>
        <v/>
      </c>
      <c r="O51" s="206"/>
      <c r="P51" s="206" t="str">
        <f ca="1">+IF(SIMULADOR2!M47=0, "", SIMULADOR2!R47)</f>
        <v/>
      </c>
      <c r="Q51" s="206"/>
      <c r="R51" s="198" t="str">
        <f ca="1">+IF(SIMULADOR2!M47=0, "", SIMULADOR2!S47)</f>
        <v/>
      </c>
      <c r="S51" s="198"/>
      <c r="T51" s="145"/>
      <c r="U51" s="146"/>
    </row>
    <row r="52" spans="2:21" ht="14.1" customHeight="1" x14ac:dyDescent="0.25">
      <c r="B52" s="143"/>
      <c r="C52" s="156">
        <v>13</v>
      </c>
      <c r="D52" s="203" t="str">
        <f ca="1">+IF(SIMULADOR2!M48=0, "", SIMULADOR2!C48)</f>
        <v/>
      </c>
      <c r="E52" s="203"/>
      <c r="F52" s="204" t="str">
        <f ca="1">+IF(SIMULADOR2!M48=0, "", SIMULADOR2!D48)</f>
        <v/>
      </c>
      <c r="G52" s="204"/>
      <c r="H52" s="204" t="str">
        <f ca="1">+IF(SIMULADOR2!M48=0, "", SIMULADOR2!M48)</f>
        <v/>
      </c>
      <c r="I52" s="204"/>
      <c r="J52" s="205" t="str">
        <f ca="1">+IF(SIMULADOR2!O48=0, "", SIMULADOR2!O48)</f>
        <v/>
      </c>
      <c r="K52" s="205"/>
      <c r="L52" s="207" t="str">
        <f t="shared" ca="1" si="0"/>
        <v/>
      </c>
      <c r="M52" s="208"/>
      <c r="N52" s="206" t="str">
        <f ca="1">+IF(SIMULADOR2!M48=0, "", SIMULADOR2!Q48)</f>
        <v/>
      </c>
      <c r="O52" s="206"/>
      <c r="P52" s="206" t="str">
        <f ca="1">+IF(SIMULADOR2!M48=0, "", SIMULADOR2!R48)</f>
        <v/>
      </c>
      <c r="Q52" s="206"/>
      <c r="R52" s="198" t="str">
        <f ca="1">+IF(SIMULADOR2!M48=0, "", SIMULADOR2!S48)</f>
        <v/>
      </c>
      <c r="S52" s="198"/>
      <c r="T52" s="145"/>
      <c r="U52" s="146"/>
    </row>
    <row r="53" spans="2:21" ht="14.1" customHeight="1" x14ac:dyDescent="0.25">
      <c r="B53" s="143"/>
      <c r="C53" s="156">
        <v>14</v>
      </c>
      <c r="D53" s="203" t="str">
        <f ca="1">+IF(SIMULADOR2!M49=0, "", SIMULADOR2!C49)</f>
        <v/>
      </c>
      <c r="E53" s="203"/>
      <c r="F53" s="204" t="str">
        <f ca="1">+IF(SIMULADOR2!M49=0, "", SIMULADOR2!D49)</f>
        <v/>
      </c>
      <c r="G53" s="204"/>
      <c r="H53" s="204" t="str">
        <f ca="1">+IF(SIMULADOR2!M49=0, "", SIMULADOR2!M49)</f>
        <v/>
      </c>
      <c r="I53" s="204"/>
      <c r="J53" s="205" t="str">
        <f ca="1">+IF(SIMULADOR2!O49=0, "", SIMULADOR2!O49)</f>
        <v/>
      </c>
      <c r="K53" s="205"/>
      <c r="L53" s="207" t="str">
        <f t="shared" ca="1" si="0"/>
        <v/>
      </c>
      <c r="M53" s="208"/>
      <c r="N53" s="206" t="str">
        <f ca="1">+IF(SIMULADOR2!M49=0, "", SIMULADOR2!Q49)</f>
        <v/>
      </c>
      <c r="O53" s="206"/>
      <c r="P53" s="206" t="str">
        <f ca="1">+IF(SIMULADOR2!M49=0, "", SIMULADOR2!R49)</f>
        <v/>
      </c>
      <c r="Q53" s="206"/>
      <c r="R53" s="198" t="str">
        <f ca="1">+IF(SIMULADOR2!M49=0, "", SIMULADOR2!S49)</f>
        <v/>
      </c>
      <c r="S53" s="198"/>
      <c r="T53" s="145"/>
      <c r="U53" s="146"/>
    </row>
    <row r="54" spans="2:21" ht="14.1" customHeight="1" x14ac:dyDescent="0.25">
      <c r="B54" s="143"/>
      <c r="C54" s="156">
        <v>15</v>
      </c>
      <c r="D54" s="203" t="str">
        <f ca="1">+IF(SIMULADOR2!M50=0, "", SIMULADOR2!C50)</f>
        <v/>
      </c>
      <c r="E54" s="203"/>
      <c r="F54" s="204" t="str">
        <f ca="1">+IF(SIMULADOR2!M50=0, "", SIMULADOR2!D50)</f>
        <v/>
      </c>
      <c r="G54" s="204"/>
      <c r="H54" s="204" t="str">
        <f ca="1">+IF(SIMULADOR2!M50=0, "", SIMULADOR2!M50)</f>
        <v/>
      </c>
      <c r="I54" s="204"/>
      <c r="J54" s="205" t="str">
        <f ca="1">+IF(SIMULADOR2!O50=0, "", SIMULADOR2!O50)</f>
        <v/>
      </c>
      <c r="K54" s="205"/>
      <c r="L54" s="207" t="str">
        <f t="shared" ca="1" si="0"/>
        <v/>
      </c>
      <c r="M54" s="208"/>
      <c r="N54" s="206" t="str">
        <f ca="1">+IF(SIMULADOR2!M50=0, "", SIMULADOR2!Q50)</f>
        <v/>
      </c>
      <c r="O54" s="206"/>
      <c r="P54" s="206" t="str">
        <f ca="1">+IF(SIMULADOR2!M50=0, "", SIMULADOR2!R50)</f>
        <v/>
      </c>
      <c r="Q54" s="206"/>
      <c r="R54" s="198" t="str">
        <f ca="1">+IF(SIMULADOR2!M50=0, "", SIMULADOR2!S50)</f>
        <v/>
      </c>
      <c r="S54" s="198"/>
      <c r="T54" s="145"/>
      <c r="U54" s="146"/>
    </row>
    <row r="55" spans="2:21" ht="14.1" customHeight="1" x14ac:dyDescent="0.25">
      <c r="B55" s="143"/>
      <c r="C55" s="156">
        <v>16</v>
      </c>
      <c r="D55" s="203" t="str">
        <f ca="1">+IF(SIMULADOR2!M51=0, "", SIMULADOR2!C51)</f>
        <v/>
      </c>
      <c r="E55" s="203"/>
      <c r="F55" s="204" t="str">
        <f ca="1">+IF(SIMULADOR2!M51=0, "", SIMULADOR2!D51)</f>
        <v/>
      </c>
      <c r="G55" s="204"/>
      <c r="H55" s="204" t="str">
        <f ca="1">+IF(SIMULADOR2!M51=0, "", SIMULADOR2!M51)</f>
        <v/>
      </c>
      <c r="I55" s="204"/>
      <c r="J55" s="205" t="str">
        <f ca="1">+IF(SIMULADOR2!O51=0, "", SIMULADOR2!O51)</f>
        <v/>
      </c>
      <c r="K55" s="205"/>
      <c r="L55" s="207" t="str">
        <f t="shared" ca="1" si="0"/>
        <v/>
      </c>
      <c r="M55" s="208"/>
      <c r="N55" s="206" t="str">
        <f ca="1">+IF(SIMULADOR2!M51=0, "", SIMULADOR2!Q51)</f>
        <v/>
      </c>
      <c r="O55" s="206"/>
      <c r="P55" s="206" t="str">
        <f ca="1">+IF(SIMULADOR2!M51=0, "", SIMULADOR2!R51)</f>
        <v/>
      </c>
      <c r="Q55" s="206"/>
      <c r="R55" s="198" t="str">
        <f ca="1">+IF(SIMULADOR2!M51=0, "", SIMULADOR2!S51)</f>
        <v/>
      </c>
      <c r="S55" s="198"/>
      <c r="T55" s="145"/>
      <c r="U55" s="146"/>
    </row>
    <row r="56" spans="2:21" ht="14.1" customHeight="1" x14ac:dyDescent="0.25">
      <c r="B56" s="143"/>
      <c r="C56" s="156">
        <v>17</v>
      </c>
      <c r="D56" s="203" t="str">
        <f ca="1">+IF(SIMULADOR2!M52=0, "", SIMULADOR2!C52)</f>
        <v/>
      </c>
      <c r="E56" s="203"/>
      <c r="F56" s="204" t="str">
        <f ca="1">+IF(SIMULADOR2!M52=0, "", SIMULADOR2!D52)</f>
        <v/>
      </c>
      <c r="G56" s="204"/>
      <c r="H56" s="204" t="str">
        <f ca="1">+IF(SIMULADOR2!M52=0, "", SIMULADOR2!M52)</f>
        <v/>
      </c>
      <c r="I56" s="204"/>
      <c r="J56" s="205" t="str">
        <f ca="1">+IF(SIMULADOR2!O52=0, "", SIMULADOR2!O52)</f>
        <v/>
      </c>
      <c r="K56" s="205"/>
      <c r="L56" s="207" t="str">
        <f t="shared" ca="1" si="0"/>
        <v/>
      </c>
      <c r="M56" s="208"/>
      <c r="N56" s="206" t="str">
        <f ca="1">+IF(SIMULADOR2!M52=0, "", SIMULADOR2!Q52)</f>
        <v/>
      </c>
      <c r="O56" s="206"/>
      <c r="P56" s="206" t="str">
        <f ca="1">+IF(SIMULADOR2!M52=0, "", SIMULADOR2!R52)</f>
        <v/>
      </c>
      <c r="Q56" s="206"/>
      <c r="R56" s="198" t="str">
        <f ca="1">+IF(SIMULADOR2!M52=0, "", SIMULADOR2!S52)</f>
        <v/>
      </c>
      <c r="S56" s="198"/>
      <c r="T56" s="145"/>
      <c r="U56" s="146"/>
    </row>
    <row r="57" spans="2:21" ht="14.1" customHeight="1" x14ac:dyDescent="0.25">
      <c r="B57" s="143"/>
      <c r="C57" s="156">
        <v>18</v>
      </c>
      <c r="D57" s="203" t="str">
        <f ca="1">+IF(SIMULADOR2!M53=0, "", SIMULADOR2!C53)</f>
        <v/>
      </c>
      <c r="E57" s="203"/>
      <c r="F57" s="204" t="str">
        <f ca="1">+IF(SIMULADOR2!M53=0, "", SIMULADOR2!D53)</f>
        <v/>
      </c>
      <c r="G57" s="204"/>
      <c r="H57" s="204" t="str">
        <f ca="1">+IF(SIMULADOR2!M53=0, "", SIMULADOR2!M53)</f>
        <v/>
      </c>
      <c r="I57" s="204"/>
      <c r="J57" s="205" t="str">
        <f ca="1">+IF(SIMULADOR2!O53=0, "", SIMULADOR2!O53)</f>
        <v/>
      </c>
      <c r="K57" s="205"/>
      <c r="L57" s="207" t="str">
        <f t="shared" ca="1" si="0"/>
        <v/>
      </c>
      <c r="M57" s="208"/>
      <c r="N57" s="206" t="str">
        <f ca="1">+IF(SIMULADOR2!M53=0, "", SIMULADOR2!Q53)</f>
        <v/>
      </c>
      <c r="O57" s="206"/>
      <c r="P57" s="206" t="str">
        <f ca="1">+IF(SIMULADOR2!M53=0, "", SIMULADOR2!R53)</f>
        <v/>
      </c>
      <c r="Q57" s="206"/>
      <c r="R57" s="198" t="str">
        <f ca="1">+IF(SIMULADOR2!M53=0, "", SIMULADOR2!S53)</f>
        <v/>
      </c>
      <c r="S57" s="198"/>
      <c r="T57" s="145"/>
      <c r="U57" s="146"/>
    </row>
    <row r="58" spans="2:21" ht="14.1" customHeight="1" x14ac:dyDescent="0.25">
      <c r="B58" s="143"/>
      <c r="C58" s="156">
        <v>19</v>
      </c>
      <c r="D58" s="203" t="str">
        <f ca="1">+IF(SIMULADOR2!M54=0, "", SIMULADOR2!C54)</f>
        <v/>
      </c>
      <c r="E58" s="203"/>
      <c r="F58" s="204" t="str">
        <f ca="1">+IF(SIMULADOR2!M54=0, "", SIMULADOR2!D54)</f>
        <v/>
      </c>
      <c r="G58" s="204"/>
      <c r="H58" s="204" t="str">
        <f ca="1">+IF(SIMULADOR2!M54=0, "", SIMULADOR2!M54)</f>
        <v/>
      </c>
      <c r="I58" s="204"/>
      <c r="J58" s="205" t="str">
        <f ca="1">+IF(SIMULADOR2!O54=0, "", SIMULADOR2!O54)</f>
        <v/>
      </c>
      <c r="K58" s="205"/>
      <c r="L58" s="207" t="str">
        <f t="shared" ca="1" si="0"/>
        <v/>
      </c>
      <c r="M58" s="208"/>
      <c r="N58" s="206" t="str">
        <f ca="1">+IF(SIMULADOR2!M54=0, "", SIMULADOR2!Q54)</f>
        <v/>
      </c>
      <c r="O58" s="206"/>
      <c r="P58" s="206" t="str">
        <f ca="1">+IF(SIMULADOR2!M54=0, "", SIMULADOR2!R54)</f>
        <v/>
      </c>
      <c r="Q58" s="206"/>
      <c r="R58" s="198" t="str">
        <f ca="1">+IF(SIMULADOR2!M54=0, "", SIMULADOR2!S54)</f>
        <v/>
      </c>
      <c r="S58" s="198"/>
      <c r="T58" s="145"/>
      <c r="U58" s="146"/>
    </row>
    <row r="59" spans="2:21" ht="14.1" customHeight="1" x14ac:dyDescent="0.25">
      <c r="B59" s="143"/>
      <c r="C59" s="156">
        <v>20</v>
      </c>
      <c r="D59" s="203" t="str">
        <f ca="1">+IF(SIMULADOR2!M55=0, "", SIMULADOR2!C55)</f>
        <v/>
      </c>
      <c r="E59" s="203"/>
      <c r="F59" s="204" t="str">
        <f ca="1">+IF(SIMULADOR2!M55=0, "", SIMULADOR2!D55)</f>
        <v/>
      </c>
      <c r="G59" s="204"/>
      <c r="H59" s="204" t="str">
        <f ca="1">+IF(SIMULADOR2!M55=0, "", SIMULADOR2!M55)</f>
        <v/>
      </c>
      <c r="I59" s="204"/>
      <c r="J59" s="205" t="str">
        <f ca="1">+IF(SIMULADOR2!O55=0, "", SIMULADOR2!O55)</f>
        <v/>
      </c>
      <c r="K59" s="205"/>
      <c r="L59" s="207" t="str">
        <f t="shared" ca="1" si="0"/>
        <v/>
      </c>
      <c r="M59" s="208"/>
      <c r="N59" s="206" t="str">
        <f ca="1">+IF(SIMULADOR2!M55=0, "", SIMULADOR2!Q55)</f>
        <v/>
      </c>
      <c r="O59" s="206"/>
      <c r="P59" s="206" t="str">
        <f ca="1">+IF(SIMULADOR2!M55=0, "", SIMULADOR2!R55)</f>
        <v/>
      </c>
      <c r="Q59" s="206"/>
      <c r="R59" s="198" t="str">
        <f ca="1">+IF(SIMULADOR2!M55=0, "", SIMULADOR2!S55)</f>
        <v/>
      </c>
      <c r="S59" s="198"/>
      <c r="T59" s="145"/>
      <c r="U59" s="146"/>
    </row>
    <row r="60" spans="2:21" ht="14.1" customHeight="1" x14ac:dyDescent="0.25">
      <c r="B60" s="143"/>
      <c r="C60" s="156">
        <v>21</v>
      </c>
      <c r="D60" s="203" t="str">
        <f ca="1">+IF(SIMULADOR2!M56=0, "", SIMULADOR2!C56)</f>
        <v/>
      </c>
      <c r="E60" s="203"/>
      <c r="F60" s="204" t="str">
        <f ca="1">+IF(SIMULADOR2!M56=0, "", SIMULADOR2!D56)</f>
        <v/>
      </c>
      <c r="G60" s="204"/>
      <c r="H60" s="204" t="str">
        <f ca="1">+IF(SIMULADOR2!M56=0, "", SIMULADOR2!M56)</f>
        <v/>
      </c>
      <c r="I60" s="204"/>
      <c r="J60" s="205" t="str">
        <f ca="1">+IF(SIMULADOR2!O56=0, "", SIMULADOR2!O56)</f>
        <v/>
      </c>
      <c r="K60" s="205"/>
      <c r="L60" s="207" t="str">
        <f t="shared" ca="1" si="0"/>
        <v/>
      </c>
      <c r="M60" s="208"/>
      <c r="N60" s="206" t="str">
        <f ca="1">+IF(SIMULADOR2!M56=0, "", SIMULADOR2!Q56)</f>
        <v/>
      </c>
      <c r="O60" s="206"/>
      <c r="P60" s="206" t="str">
        <f ca="1">+IF(SIMULADOR2!M56=0, "", SIMULADOR2!R56)</f>
        <v/>
      </c>
      <c r="Q60" s="206"/>
      <c r="R60" s="198" t="str">
        <f ca="1">+IF(SIMULADOR2!M56=0, "", SIMULADOR2!S56)</f>
        <v/>
      </c>
      <c r="S60" s="198"/>
      <c r="T60" s="145"/>
      <c r="U60" s="146"/>
    </row>
    <row r="61" spans="2:21" ht="14.1" customHeight="1" x14ac:dyDescent="0.25">
      <c r="B61" s="143"/>
      <c r="C61" s="156">
        <v>22</v>
      </c>
      <c r="D61" s="203" t="str">
        <f ca="1">+IF(SIMULADOR2!M57=0, "", SIMULADOR2!C57)</f>
        <v/>
      </c>
      <c r="E61" s="203"/>
      <c r="F61" s="204" t="str">
        <f ca="1">+IF(SIMULADOR2!M57=0, "", SIMULADOR2!D57)</f>
        <v/>
      </c>
      <c r="G61" s="204"/>
      <c r="H61" s="204" t="str">
        <f ca="1">+IF(SIMULADOR2!M57=0, "", SIMULADOR2!M57)</f>
        <v/>
      </c>
      <c r="I61" s="204"/>
      <c r="J61" s="205" t="str">
        <f ca="1">+IF(SIMULADOR2!O57=0, "", SIMULADOR2!O57)</f>
        <v/>
      </c>
      <c r="K61" s="205"/>
      <c r="L61" s="207" t="str">
        <f t="shared" ca="1" si="0"/>
        <v/>
      </c>
      <c r="M61" s="208"/>
      <c r="N61" s="206" t="str">
        <f ca="1">+IF(SIMULADOR2!M57=0, "", SIMULADOR2!Q57)</f>
        <v/>
      </c>
      <c r="O61" s="206"/>
      <c r="P61" s="206" t="str">
        <f ca="1">+IF(SIMULADOR2!M57=0, "", SIMULADOR2!R57)</f>
        <v/>
      </c>
      <c r="Q61" s="206"/>
      <c r="R61" s="198" t="str">
        <f ca="1">+IF(SIMULADOR2!M57=0, "", SIMULADOR2!S57)</f>
        <v/>
      </c>
      <c r="S61" s="198"/>
      <c r="T61" s="145"/>
      <c r="U61" s="146"/>
    </row>
    <row r="62" spans="2:21" ht="14.1" customHeight="1" x14ac:dyDescent="0.25">
      <c r="B62" s="143"/>
      <c r="C62" s="156">
        <v>23</v>
      </c>
      <c r="D62" s="203" t="str">
        <f ca="1">+IF(SIMULADOR2!M58=0, "", SIMULADOR2!C58)</f>
        <v/>
      </c>
      <c r="E62" s="203"/>
      <c r="F62" s="204" t="str">
        <f ca="1">+IF(SIMULADOR2!M58=0, "", SIMULADOR2!D58)</f>
        <v/>
      </c>
      <c r="G62" s="204"/>
      <c r="H62" s="204" t="str">
        <f ca="1">+IF(SIMULADOR2!M58=0, "", SIMULADOR2!M58)</f>
        <v/>
      </c>
      <c r="I62" s="204"/>
      <c r="J62" s="205" t="str">
        <f ca="1">+IF(SIMULADOR2!O58=0, "", SIMULADOR2!O58)</f>
        <v/>
      </c>
      <c r="K62" s="205"/>
      <c r="L62" s="207" t="str">
        <f t="shared" ca="1" si="0"/>
        <v/>
      </c>
      <c r="M62" s="208"/>
      <c r="N62" s="206" t="str">
        <f ca="1">+IF(SIMULADOR2!M58=0, "", SIMULADOR2!Q58)</f>
        <v/>
      </c>
      <c r="O62" s="206"/>
      <c r="P62" s="206" t="str">
        <f ca="1">+IF(SIMULADOR2!M58=0, "", SIMULADOR2!R58)</f>
        <v/>
      </c>
      <c r="Q62" s="206"/>
      <c r="R62" s="198" t="str">
        <f ca="1">+IF(SIMULADOR2!M58=0, "", SIMULADOR2!S58)</f>
        <v/>
      </c>
      <c r="S62" s="198"/>
      <c r="T62" s="145"/>
      <c r="U62" s="146"/>
    </row>
    <row r="63" spans="2:21" ht="14.1" customHeight="1" x14ac:dyDescent="0.25">
      <c r="B63" s="143"/>
      <c r="C63" s="156">
        <v>24</v>
      </c>
      <c r="D63" s="203" t="str">
        <f ca="1">+IF(SIMULADOR2!M59=0, "", SIMULADOR2!C59)</f>
        <v/>
      </c>
      <c r="E63" s="203"/>
      <c r="F63" s="204" t="str">
        <f ca="1">+IF(SIMULADOR2!M59=0, "", SIMULADOR2!D59)</f>
        <v/>
      </c>
      <c r="G63" s="204"/>
      <c r="H63" s="204" t="str">
        <f ca="1">+IF(SIMULADOR2!M59=0, "", SIMULADOR2!M59)</f>
        <v/>
      </c>
      <c r="I63" s="204"/>
      <c r="J63" s="205" t="str">
        <f ca="1">+IF(SIMULADOR2!O59=0, "", SIMULADOR2!O59)</f>
        <v/>
      </c>
      <c r="K63" s="205"/>
      <c r="L63" s="207" t="str">
        <f t="shared" ca="1" si="0"/>
        <v/>
      </c>
      <c r="M63" s="208"/>
      <c r="N63" s="206" t="str">
        <f ca="1">+IF(SIMULADOR2!M59=0, "", SIMULADOR2!Q59)</f>
        <v/>
      </c>
      <c r="O63" s="206"/>
      <c r="P63" s="206" t="str">
        <f ca="1">+IF(SIMULADOR2!M59=0, "", SIMULADOR2!R59)</f>
        <v/>
      </c>
      <c r="Q63" s="206"/>
      <c r="R63" s="198" t="str">
        <f ca="1">+IF(SIMULADOR2!M59=0, "", SIMULADOR2!S59)</f>
        <v/>
      </c>
      <c r="S63" s="198"/>
      <c r="T63" s="145"/>
      <c r="U63" s="146"/>
    </row>
    <row r="64" spans="2:21" ht="14.1" customHeight="1" x14ac:dyDescent="0.25">
      <c r="B64" s="143"/>
      <c r="C64" s="157">
        <v>25</v>
      </c>
      <c r="D64" s="199" t="str">
        <f ca="1">+IF(SIMULADOR2!M60=0, "", SIMULADOR2!C60)</f>
        <v/>
      </c>
      <c r="E64" s="199"/>
      <c r="F64" s="200" t="str">
        <f ca="1">+IF(SIMULADOR2!M60=0, "", SIMULADOR2!D60)</f>
        <v/>
      </c>
      <c r="G64" s="200"/>
      <c r="H64" s="200" t="str">
        <f ca="1">+IF(SIMULADOR2!M60=0, "", SIMULADOR2!M60)</f>
        <v/>
      </c>
      <c r="I64" s="200"/>
      <c r="J64" s="201" t="str">
        <f ca="1">+IF(SIMULADOR2!O60=0, "", SIMULADOR2!O60)</f>
        <v/>
      </c>
      <c r="K64" s="201"/>
      <c r="L64" s="209" t="str">
        <f t="shared" ca="1" si="0"/>
        <v/>
      </c>
      <c r="M64" s="210"/>
      <c r="N64" s="202" t="str">
        <f ca="1">+IF(SIMULADOR2!M60=0, "", SIMULADOR2!Q60)</f>
        <v/>
      </c>
      <c r="O64" s="202"/>
      <c r="P64" s="202" t="str">
        <f ca="1">+IF(SIMULADOR2!M60=0, "", SIMULADOR2!R60)</f>
        <v/>
      </c>
      <c r="Q64" s="202"/>
      <c r="R64" s="202" t="str">
        <f ca="1">+IF(SIMULADOR2!M60=0, "", SIMULADOR2!S60)</f>
        <v/>
      </c>
      <c r="S64" s="202"/>
      <c r="T64" s="145"/>
      <c r="U64" s="146"/>
    </row>
    <row r="65" spans="2:21" ht="14.1" customHeight="1" x14ac:dyDescent="0.25">
      <c r="B65" s="143"/>
      <c r="C65" s="144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58"/>
      <c r="O65" s="158"/>
      <c r="P65" s="158"/>
      <c r="Q65" s="158"/>
      <c r="R65" s="159"/>
      <c r="S65" s="159"/>
      <c r="T65" s="145"/>
      <c r="U65" s="146"/>
    </row>
    <row r="66" spans="2:21" ht="14.1" customHeight="1" x14ac:dyDescent="0.25">
      <c r="B66" s="143"/>
      <c r="C66" s="144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58"/>
      <c r="O66" s="158"/>
      <c r="P66" s="158"/>
      <c r="Q66" s="158"/>
      <c r="R66" s="159"/>
      <c r="S66" s="159"/>
      <c r="T66" s="145"/>
      <c r="U66" s="146"/>
    </row>
    <row r="67" spans="2:21" ht="14.1" customHeight="1" x14ac:dyDescent="0.25">
      <c r="B67" s="160"/>
      <c r="C67" s="148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61"/>
      <c r="S67" s="161"/>
      <c r="T67" s="149"/>
      <c r="U67" s="150"/>
    </row>
    <row r="68" spans="2:21" ht="14.1" customHeight="1" x14ac:dyDescent="0.25">
      <c r="R68" s="162"/>
      <c r="S68" s="162"/>
    </row>
    <row r="70" spans="2:21" ht="13.5" hidden="1" customHeight="1" x14ac:dyDescent="0.25"/>
    <row r="75" spans="2:21" ht="14.1" customHeight="1" x14ac:dyDescent="0.25"/>
  </sheetData>
  <mergeCells count="235">
    <mergeCell ref="L39:M39"/>
    <mergeCell ref="C9:F10"/>
    <mergeCell ref="G9:I10"/>
    <mergeCell ref="C12:F13"/>
    <mergeCell ref="G12:I13"/>
    <mergeCell ref="C15:F16"/>
    <mergeCell ref="G15:I16"/>
    <mergeCell ref="M12:P13"/>
    <mergeCell ref="Q12:S13"/>
    <mergeCell ref="Q15:S16"/>
    <mergeCell ref="M15:P16"/>
    <mergeCell ref="M9:S10"/>
    <mergeCell ref="M24:S25"/>
    <mergeCell ref="M27:P28"/>
    <mergeCell ref="Q27:S28"/>
    <mergeCell ref="C27:F28"/>
    <mergeCell ref="G27:I28"/>
    <mergeCell ref="M18:P19"/>
    <mergeCell ref="Q18:S19"/>
    <mergeCell ref="B4:Q5"/>
    <mergeCell ref="C18:F19"/>
    <mergeCell ref="G18:I19"/>
    <mergeCell ref="C21:F22"/>
    <mergeCell ref="G21:I22"/>
    <mergeCell ref="R39:S39"/>
    <mergeCell ref="D40:E40"/>
    <mergeCell ref="F40:G40"/>
    <mergeCell ref="H40:I40"/>
    <mergeCell ref="J40:K40"/>
    <mergeCell ref="N40:O40"/>
    <mergeCell ref="P40:Q40"/>
    <mergeCell ref="R40:S40"/>
    <mergeCell ref="M21:S22"/>
    <mergeCell ref="C24:F25"/>
    <mergeCell ref="G24:I25"/>
    <mergeCell ref="B36:U37"/>
    <mergeCell ref="D39:E39"/>
    <mergeCell ref="F39:G39"/>
    <mergeCell ref="H39:I39"/>
    <mergeCell ref="J39:K39"/>
    <mergeCell ref="N39:O39"/>
    <mergeCell ref="P39:Q39"/>
    <mergeCell ref="L40:M40"/>
    <mergeCell ref="R41:S41"/>
    <mergeCell ref="D42:E42"/>
    <mergeCell ref="F42:G42"/>
    <mergeCell ref="H42:I42"/>
    <mergeCell ref="J42:K42"/>
    <mergeCell ref="N42:O42"/>
    <mergeCell ref="P42:Q42"/>
    <mergeCell ref="R42:S42"/>
    <mergeCell ref="D41:E41"/>
    <mergeCell ref="F41:G41"/>
    <mergeCell ref="H41:I41"/>
    <mergeCell ref="J41:K41"/>
    <mergeCell ref="N41:O41"/>
    <mergeCell ref="P41:Q41"/>
    <mergeCell ref="L41:M41"/>
    <mergeCell ref="L42:M42"/>
    <mergeCell ref="R43:S43"/>
    <mergeCell ref="D44:E44"/>
    <mergeCell ref="F44:G44"/>
    <mergeCell ref="H44:I44"/>
    <mergeCell ref="J44:K44"/>
    <mergeCell ref="N44:O44"/>
    <mergeCell ref="P44:Q44"/>
    <mergeCell ref="R44:S44"/>
    <mergeCell ref="D43:E43"/>
    <mergeCell ref="F43:G43"/>
    <mergeCell ref="H43:I43"/>
    <mergeCell ref="J43:K43"/>
    <mergeCell ref="N43:O43"/>
    <mergeCell ref="P43:Q43"/>
    <mergeCell ref="L43:M43"/>
    <mergeCell ref="L44:M44"/>
    <mergeCell ref="R45:S45"/>
    <mergeCell ref="D46:E46"/>
    <mergeCell ref="F46:G46"/>
    <mergeCell ref="H46:I46"/>
    <mergeCell ref="J46:K46"/>
    <mergeCell ref="N46:O46"/>
    <mergeCell ref="P46:Q46"/>
    <mergeCell ref="R46:S46"/>
    <mergeCell ref="D45:E45"/>
    <mergeCell ref="F45:G45"/>
    <mergeCell ref="H45:I45"/>
    <mergeCell ref="J45:K45"/>
    <mergeCell ref="N45:O45"/>
    <mergeCell ref="P45:Q45"/>
    <mergeCell ref="L45:M45"/>
    <mergeCell ref="L46:M46"/>
    <mergeCell ref="R47:S47"/>
    <mergeCell ref="D48:E48"/>
    <mergeCell ref="F48:G48"/>
    <mergeCell ref="H48:I48"/>
    <mergeCell ref="J48:K48"/>
    <mergeCell ref="N48:O48"/>
    <mergeCell ref="P48:Q48"/>
    <mergeCell ref="R48:S48"/>
    <mergeCell ref="D47:E47"/>
    <mergeCell ref="F47:G47"/>
    <mergeCell ref="H47:I47"/>
    <mergeCell ref="J47:K47"/>
    <mergeCell ref="N47:O47"/>
    <mergeCell ref="P47:Q47"/>
    <mergeCell ref="L47:M47"/>
    <mergeCell ref="L48:M48"/>
    <mergeCell ref="R49:S49"/>
    <mergeCell ref="D50:E50"/>
    <mergeCell ref="F50:G50"/>
    <mergeCell ref="H50:I50"/>
    <mergeCell ref="J50:K50"/>
    <mergeCell ref="N50:O50"/>
    <mergeCell ref="P50:Q50"/>
    <mergeCell ref="R50:S50"/>
    <mergeCell ref="D49:E49"/>
    <mergeCell ref="F49:G49"/>
    <mergeCell ref="H49:I49"/>
    <mergeCell ref="J49:K49"/>
    <mergeCell ref="N49:O49"/>
    <mergeCell ref="P49:Q49"/>
    <mergeCell ref="L49:M49"/>
    <mergeCell ref="L50:M50"/>
    <mergeCell ref="R51:S51"/>
    <mergeCell ref="D52:E52"/>
    <mergeCell ref="F52:G52"/>
    <mergeCell ref="H52:I52"/>
    <mergeCell ref="J52:K52"/>
    <mergeCell ref="N52:O52"/>
    <mergeCell ref="P52:Q52"/>
    <mergeCell ref="R52:S52"/>
    <mergeCell ref="D51:E51"/>
    <mergeCell ref="F51:G51"/>
    <mergeCell ref="H51:I51"/>
    <mergeCell ref="J51:K51"/>
    <mergeCell ref="N51:O51"/>
    <mergeCell ref="P51:Q51"/>
    <mergeCell ref="L51:M51"/>
    <mergeCell ref="L52:M52"/>
    <mergeCell ref="R53:S53"/>
    <mergeCell ref="D54:E54"/>
    <mergeCell ref="F54:G54"/>
    <mergeCell ref="H54:I54"/>
    <mergeCell ref="J54:K54"/>
    <mergeCell ref="N54:O54"/>
    <mergeCell ref="P54:Q54"/>
    <mergeCell ref="R54:S54"/>
    <mergeCell ref="D53:E53"/>
    <mergeCell ref="F53:G53"/>
    <mergeCell ref="H53:I53"/>
    <mergeCell ref="J53:K53"/>
    <mergeCell ref="N53:O53"/>
    <mergeCell ref="P53:Q53"/>
    <mergeCell ref="L53:M53"/>
    <mergeCell ref="L54:M54"/>
    <mergeCell ref="R55:S55"/>
    <mergeCell ref="D56:E56"/>
    <mergeCell ref="F56:G56"/>
    <mergeCell ref="H56:I56"/>
    <mergeCell ref="J56:K56"/>
    <mergeCell ref="N56:O56"/>
    <mergeCell ref="P56:Q56"/>
    <mergeCell ref="R56:S56"/>
    <mergeCell ref="D55:E55"/>
    <mergeCell ref="F55:G55"/>
    <mergeCell ref="H55:I55"/>
    <mergeCell ref="J55:K55"/>
    <mergeCell ref="N55:O55"/>
    <mergeCell ref="P55:Q55"/>
    <mergeCell ref="L55:M55"/>
    <mergeCell ref="L56:M56"/>
    <mergeCell ref="R57:S57"/>
    <mergeCell ref="D58:E58"/>
    <mergeCell ref="F58:G58"/>
    <mergeCell ref="H58:I58"/>
    <mergeCell ref="J58:K58"/>
    <mergeCell ref="N58:O58"/>
    <mergeCell ref="P58:Q58"/>
    <mergeCell ref="R58:S58"/>
    <mergeCell ref="D57:E57"/>
    <mergeCell ref="F57:G57"/>
    <mergeCell ref="H57:I57"/>
    <mergeCell ref="J57:K57"/>
    <mergeCell ref="N57:O57"/>
    <mergeCell ref="P57:Q57"/>
    <mergeCell ref="L57:M57"/>
    <mergeCell ref="L58:M58"/>
    <mergeCell ref="R59:S59"/>
    <mergeCell ref="D60:E60"/>
    <mergeCell ref="F60:G60"/>
    <mergeCell ref="H60:I60"/>
    <mergeCell ref="J60:K60"/>
    <mergeCell ref="N60:O60"/>
    <mergeCell ref="P60:Q60"/>
    <mergeCell ref="R60:S60"/>
    <mergeCell ref="D59:E59"/>
    <mergeCell ref="F59:G59"/>
    <mergeCell ref="H59:I59"/>
    <mergeCell ref="J59:K59"/>
    <mergeCell ref="N59:O59"/>
    <mergeCell ref="P59:Q59"/>
    <mergeCell ref="L59:M59"/>
    <mergeCell ref="L60:M60"/>
    <mergeCell ref="R61:S61"/>
    <mergeCell ref="D62:E62"/>
    <mergeCell ref="F62:G62"/>
    <mergeCell ref="H62:I62"/>
    <mergeCell ref="J62:K62"/>
    <mergeCell ref="N62:O62"/>
    <mergeCell ref="P62:Q62"/>
    <mergeCell ref="R62:S62"/>
    <mergeCell ref="D61:E61"/>
    <mergeCell ref="F61:G61"/>
    <mergeCell ref="H61:I61"/>
    <mergeCell ref="J61:K61"/>
    <mergeCell ref="N61:O61"/>
    <mergeCell ref="P61:Q61"/>
    <mergeCell ref="L61:M61"/>
    <mergeCell ref="L62:M62"/>
    <mergeCell ref="R63:S63"/>
    <mergeCell ref="D64:E64"/>
    <mergeCell ref="F64:G64"/>
    <mergeCell ref="H64:I64"/>
    <mergeCell ref="J64:K64"/>
    <mergeCell ref="N64:O64"/>
    <mergeCell ref="P64:Q64"/>
    <mergeCell ref="R64:S64"/>
    <mergeCell ref="D63:E63"/>
    <mergeCell ref="F63:G63"/>
    <mergeCell ref="H63:I63"/>
    <mergeCell ref="J63:K63"/>
    <mergeCell ref="N63:O63"/>
    <mergeCell ref="P63:Q63"/>
    <mergeCell ref="L63:M63"/>
    <mergeCell ref="L64:M64"/>
  </mergeCells>
  <conditionalFormatting sqref="T23:T24 M21:S22">
    <cfRule type="containsText" dxfId="0" priority="1" stopIfTrue="1" operator="containsText" text="TASA PROMOCIONAL A PLAZO Y MONTO INDICADO">
      <formula>NOT(ISERROR(SEARCH("TASA PROMOCIONAL A PLAZO Y MONTO INDICADO",M21)))</formula>
    </cfRule>
  </conditionalFormatting>
  <dataValidations count="2">
    <dataValidation type="list" allowBlank="1" showInputMessage="1" showErrorMessage="1" sqref="G12:I13" xr:uid="{00000000-0002-0000-0000-000000000000}">
      <formula1>FECHAPAGO</formula1>
    </dataValidation>
    <dataValidation type="list" allowBlank="1" showInputMessage="1" showErrorMessage="1" sqref="G27:I28" xr:uid="{00000000-0002-0000-0000-000001000000}">
      <formula1>MODALIDAD</formula1>
    </dataValidation>
  </dataValidation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N155"/>
  <sheetViews>
    <sheetView showGridLines="0" topLeftCell="A18" zoomScale="85" zoomScaleNormal="85" workbookViewId="0">
      <pane xSplit="4" topLeftCell="E1" activePane="topRight" state="frozen"/>
      <selection activeCell="J40" sqref="J40:K40"/>
      <selection pane="topRight" activeCell="F36" sqref="F36"/>
    </sheetView>
  </sheetViews>
  <sheetFormatPr baseColWidth="10" defaultColWidth="11.5703125" defaultRowHeight="12.75" x14ac:dyDescent="0.2"/>
  <cols>
    <col min="1" max="1" width="7.28515625" style="39" customWidth="1"/>
    <col min="2" max="2" width="30.28515625" style="39" bestFit="1" customWidth="1"/>
    <col min="3" max="3" width="22" style="39" bestFit="1" customWidth="1"/>
    <col min="4" max="4" width="11.42578125" style="39" customWidth="1"/>
    <col min="5" max="5" width="16.42578125" style="40" customWidth="1"/>
    <col min="6" max="6" width="13.42578125" style="40" bestFit="1" customWidth="1"/>
    <col min="7" max="7" width="11.5703125" style="40" customWidth="1"/>
    <col min="8" max="8" width="17.140625" style="40" hidden="1" customWidth="1"/>
    <col min="9" max="9" width="17" style="40" customWidth="1"/>
    <col min="10" max="10" width="12.5703125" style="40" customWidth="1"/>
    <col min="11" max="11" width="12.140625" style="40" bestFit="1" customWidth="1"/>
    <col min="12" max="12" width="11.5703125" style="40" customWidth="1"/>
    <col min="13" max="18" width="12.140625" style="40" customWidth="1"/>
    <col min="19" max="19" width="11.42578125" style="40" customWidth="1"/>
    <col min="20" max="20" width="15.28515625" style="39" customWidth="1"/>
    <col min="21" max="25" width="11.5703125" style="39" customWidth="1"/>
    <col min="26" max="32" width="12.85546875" style="39" customWidth="1"/>
    <col min="33" max="37" width="11.5703125" style="39" customWidth="1"/>
    <col min="38" max="16384" width="11.5703125" style="39"/>
  </cols>
  <sheetData>
    <row r="1" spans="1:30" s="37" customFormat="1" ht="23.25" x14ac:dyDescent="0.2">
      <c r="A1" s="37" t="s">
        <v>7</v>
      </c>
    </row>
    <row r="2" spans="1:30" s="37" customFormat="1" ht="3" customHeight="1" x14ac:dyDescent="0.2"/>
    <row r="3" spans="1:30" s="37" customFormat="1" ht="3" customHeight="1" x14ac:dyDescent="0.2"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</row>
    <row r="4" spans="1:30" ht="4.9000000000000004" customHeight="1" x14ac:dyDescent="0.2">
      <c r="M4" s="41"/>
      <c r="N4" s="41"/>
      <c r="O4" s="41"/>
      <c r="P4" s="41"/>
      <c r="Q4" s="41"/>
      <c r="R4" s="41"/>
      <c r="S4" s="41"/>
      <c r="T4" s="42"/>
      <c r="U4" s="42"/>
      <c r="V4" s="42"/>
      <c r="W4" s="42"/>
      <c r="X4" s="42"/>
    </row>
    <row r="5" spans="1:30" s="43" customFormat="1" ht="13.15" customHeight="1" x14ac:dyDescent="0.2">
      <c r="A5" s="43" t="s">
        <v>8</v>
      </c>
    </row>
    <row r="6" spans="1:30" s="43" customFormat="1" ht="13.15" customHeight="1" x14ac:dyDescent="0.2"/>
    <row r="7" spans="1:30" x14ac:dyDescent="0.2">
      <c r="A7" s="44" t="s">
        <v>73</v>
      </c>
      <c r="M7" s="41"/>
      <c r="N7" s="41"/>
      <c r="O7" s="41"/>
      <c r="P7" s="41"/>
      <c r="Q7" s="41"/>
      <c r="R7" s="41"/>
      <c r="S7" s="41"/>
      <c r="T7" s="42"/>
      <c r="U7" s="42"/>
      <c r="V7" s="42"/>
      <c r="W7" s="42"/>
      <c r="X7" s="42" t="s">
        <v>65</v>
      </c>
      <c r="Y7" s="42"/>
      <c r="Z7" s="42"/>
      <c r="AA7" s="42"/>
      <c r="AB7" s="42"/>
      <c r="AC7" s="42"/>
      <c r="AD7" s="42"/>
    </row>
    <row r="8" spans="1:30" x14ac:dyDescent="0.2">
      <c r="A8" s="45" t="s">
        <v>74</v>
      </c>
      <c r="B8" s="46" t="s">
        <v>62</v>
      </c>
      <c r="C8" s="81" t="s">
        <v>64</v>
      </c>
      <c r="D8" s="47"/>
      <c r="E8" s="46" t="s">
        <v>67</v>
      </c>
      <c r="F8" s="82">
        <v>1</v>
      </c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2"/>
      <c r="U8" s="42"/>
      <c r="V8" s="42"/>
      <c r="W8" s="42"/>
      <c r="X8" s="42" t="s">
        <v>64</v>
      </c>
      <c r="Y8" s="42"/>
      <c r="Z8" s="42" t="s">
        <v>6</v>
      </c>
      <c r="AA8" s="42" t="s">
        <v>6</v>
      </c>
      <c r="AB8" s="42" t="s">
        <v>6</v>
      </c>
      <c r="AC8" s="39">
        <f ca="1">+COUNTIF($E$36:$E$83,"&gt;0")</f>
        <v>10</v>
      </c>
      <c r="AD8" s="42" t="s">
        <v>53</v>
      </c>
    </row>
    <row r="9" spans="1:30" x14ac:dyDescent="0.2">
      <c r="A9" s="45" t="s">
        <v>74</v>
      </c>
      <c r="B9" s="46" t="s">
        <v>29</v>
      </c>
      <c r="C9" s="164">
        <f ca="1">+SIMULADOR!G9</f>
        <v>45110</v>
      </c>
      <c r="E9" s="49" t="s">
        <v>70</v>
      </c>
      <c r="F9" s="87">
        <f>+(1+F8)^(0.0833333333333333)-1</f>
        <v>5.946309435929531E-2</v>
      </c>
      <c r="G9" s="47"/>
      <c r="H9" s="48"/>
      <c r="M9" s="50"/>
      <c r="N9" s="50"/>
      <c r="O9" s="50"/>
      <c r="P9" s="50"/>
      <c r="Q9" s="50"/>
      <c r="R9" s="50"/>
      <c r="S9" s="48"/>
      <c r="T9" s="42"/>
      <c r="U9" s="42"/>
      <c r="V9" s="42"/>
      <c r="W9" s="42"/>
      <c r="X9" s="42" t="s">
        <v>66</v>
      </c>
      <c r="Y9" s="42"/>
      <c r="Z9" s="42" t="s">
        <v>37</v>
      </c>
      <c r="AA9" s="42" t="s">
        <v>18</v>
      </c>
      <c r="AB9" s="42" t="s">
        <v>18</v>
      </c>
      <c r="AC9" s="42"/>
      <c r="AD9" s="42" t="s">
        <v>54</v>
      </c>
    </row>
    <row r="10" spans="1:30" x14ac:dyDescent="0.2">
      <c r="A10" s="45" t="s">
        <v>74</v>
      </c>
      <c r="B10" s="46" t="s">
        <v>47</v>
      </c>
      <c r="C10" s="83">
        <v>0</v>
      </c>
      <c r="E10" s="51"/>
      <c r="F10" s="51"/>
      <c r="G10" s="52"/>
      <c r="H10" s="51"/>
      <c r="I10" s="53"/>
      <c r="J10" s="53"/>
      <c r="K10" s="54"/>
      <c r="L10" s="54"/>
      <c r="M10" s="54"/>
      <c r="N10" s="54"/>
      <c r="O10" s="50"/>
      <c r="P10" s="50"/>
      <c r="Q10" s="50"/>
      <c r="R10" s="50"/>
      <c r="S10" s="48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</row>
    <row r="11" spans="1:30" x14ac:dyDescent="0.2">
      <c r="A11" s="55" t="s">
        <v>75</v>
      </c>
      <c r="B11" s="46" t="s">
        <v>10</v>
      </c>
      <c r="C11" s="84">
        <f ca="1">IF(C13=50, IF(DAY(C9)&lt;=10,  DATE(YEAR(C9),MONTH(C9),10), DATE(YEAR(C9),MONTH(C9)+1,10)),IF(DATE(YEAR(C9),MONTH(C9)+1,C13-25)-C9&lt;C10,DATE(YEAR(C9),MONTH(C9)+2,C13-25),DATE(YEAR(C9),MONTH(C9)+1,C13-25)))</f>
        <v>45114</v>
      </c>
      <c r="D11" s="47"/>
      <c r="E11" s="51"/>
      <c r="F11" s="51"/>
      <c r="G11" s="52"/>
      <c r="H11" s="51"/>
      <c r="I11" s="53"/>
      <c r="J11" s="53"/>
      <c r="K11" s="56"/>
      <c r="L11" s="57">
        <f ca="1">+C11-C9</f>
        <v>4</v>
      </c>
      <c r="M11" s="56"/>
      <c r="N11" s="56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</row>
    <row r="12" spans="1:30" x14ac:dyDescent="0.2">
      <c r="A12" s="58" t="s">
        <v>75</v>
      </c>
      <c r="B12" s="46" t="s">
        <v>31</v>
      </c>
      <c r="C12" s="84">
        <f ca="1">+IF(C13=50, DATE(YEAR(C11),MONTH(C11)+1,5), DATE(YEAR(C11),MONTH(C11)+1,C13))</f>
        <v>45139</v>
      </c>
      <c r="E12" s="51"/>
      <c r="F12" s="51"/>
      <c r="G12" s="52"/>
      <c r="H12" s="51"/>
      <c r="I12" s="53"/>
      <c r="J12" s="53"/>
      <c r="K12" s="56"/>
      <c r="L12" s="56"/>
      <c r="M12" s="56"/>
      <c r="N12" s="56"/>
      <c r="O12" s="42"/>
      <c r="P12" s="42"/>
      <c r="Q12" s="42"/>
      <c r="R12" s="42"/>
      <c r="S12" s="42"/>
      <c r="T12" s="59"/>
      <c r="U12" s="42"/>
      <c r="V12" s="42"/>
      <c r="W12" s="42"/>
      <c r="X12" s="42"/>
      <c r="Y12" s="42"/>
      <c r="Z12" s="42"/>
      <c r="AA12" s="42"/>
      <c r="AB12" s="42"/>
      <c r="AC12" s="42"/>
      <c r="AD12" s="42"/>
    </row>
    <row r="13" spans="1:30" x14ac:dyDescent="0.2">
      <c r="A13" s="45" t="s">
        <v>74</v>
      </c>
      <c r="B13" s="46" t="s">
        <v>52</v>
      </c>
      <c r="C13" s="165">
        <f>+SIMULADOR!G12</f>
        <v>1</v>
      </c>
      <c r="E13" s="53"/>
      <c r="F13" s="53"/>
      <c r="G13" s="52"/>
      <c r="H13" s="51"/>
      <c r="I13" s="53"/>
      <c r="J13" s="53"/>
      <c r="K13" s="53"/>
      <c r="L13" s="53"/>
      <c r="M13" s="56"/>
      <c r="N13" s="56"/>
      <c r="O13" s="42"/>
      <c r="P13" s="42"/>
      <c r="Q13" s="42"/>
      <c r="R13" s="42"/>
      <c r="S13" s="42"/>
      <c r="T13" s="59"/>
      <c r="U13" s="42"/>
      <c r="V13" s="42"/>
      <c r="W13" s="42"/>
      <c r="Y13" s="42"/>
      <c r="Z13" s="42"/>
      <c r="AA13" s="42"/>
      <c r="AB13" s="42"/>
      <c r="AC13" s="42"/>
      <c r="AD13" s="42"/>
    </row>
    <row r="14" spans="1:30" x14ac:dyDescent="0.2">
      <c r="A14" s="45" t="s">
        <v>74</v>
      </c>
      <c r="B14" s="46" t="s">
        <v>38</v>
      </c>
      <c r="C14" s="166">
        <f>+SIMULADOR!G15</f>
        <v>1000</v>
      </c>
      <c r="E14" s="46" t="s">
        <v>68</v>
      </c>
      <c r="F14" s="82">
        <v>5.946309435929531E-2</v>
      </c>
      <c r="G14" s="47"/>
      <c r="H14" s="48"/>
      <c r="I14" s="48"/>
      <c r="J14" s="48"/>
      <c r="K14" s="48"/>
      <c r="L14" s="48"/>
      <c r="M14" s="50"/>
      <c r="N14" s="50"/>
      <c r="O14" s="50"/>
      <c r="P14" s="50"/>
      <c r="Q14" s="50"/>
      <c r="R14" s="50"/>
      <c r="S14" s="48"/>
      <c r="T14" s="60"/>
      <c r="U14" s="42"/>
      <c r="V14" s="42"/>
      <c r="W14" s="42"/>
      <c r="Y14" s="42"/>
      <c r="Z14" s="42"/>
      <c r="AA14" s="42"/>
      <c r="AB14" s="42"/>
      <c r="AC14" s="42"/>
      <c r="AD14" s="42"/>
    </row>
    <row r="15" spans="1:30" x14ac:dyDescent="0.2">
      <c r="A15" s="61" t="s">
        <v>74</v>
      </c>
      <c r="B15" s="46" t="s">
        <v>49</v>
      </c>
      <c r="C15" s="80" t="s">
        <v>6</v>
      </c>
      <c r="E15" s="47"/>
      <c r="F15" s="47"/>
      <c r="G15" s="47"/>
      <c r="H15" s="48"/>
      <c r="I15" s="48"/>
      <c r="J15" s="48"/>
      <c r="K15" s="48"/>
      <c r="L15" s="48"/>
      <c r="M15" s="50"/>
      <c r="N15" s="50"/>
      <c r="O15" s="50"/>
      <c r="P15" s="50"/>
      <c r="Q15" s="50"/>
      <c r="R15" s="50"/>
      <c r="S15" s="48"/>
      <c r="T15" s="60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x14ac:dyDescent="0.2">
      <c r="A16" s="58" t="s">
        <v>75</v>
      </c>
      <c r="B16" s="46" t="str">
        <f>+IF(C15=Z8,"Desgravamen Mensual","Monto de seguro Financiado")</f>
        <v>Desgravamen Mensual</v>
      </c>
      <c r="C16" s="85">
        <f>+SUMPRODUCT(AD18:AD22,AE18:AE22)</f>
        <v>8.9</v>
      </c>
      <c r="D16" s="56" t="s">
        <v>56</v>
      </c>
      <c r="E16" s="62" t="s">
        <v>63</v>
      </c>
      <c r="F16" s="53"/>
      <c r="G16" s="53"/>
      <c r="J16" s="48"/>
      <c r="K16" s="48"/>
      <c r="L16" s="48"/>
      <c r="M16" s="50"/>
      <c r="N16" s="50"/>
      <c r="O16" s="50"/>
      <c r="P16" s="50"/>
      <c r="Q16" s="50"/>
      <c r="R16" s="50"/>
      <c r="S16" s="48"/>
      <c r="T16" s="60"/>
      <c r="U16" s="42"/>
      <c r="V16" s="42"/>
      <c r="W16" s="42"/>
      <c r="X16" s="42"/>
      <c r="Y16" s="42"/>
      <c r="Z16" s="42"/>
      <c r="AA16" s="42"/>
      <c r="AB16" s="42"/>
      <c r="AC16" s="42"/>
      <c r="AD16" s="42"/>
    </row>
    <row r="17" spans="1:31" x14ac:dyDescent="0.2">
      <c r="A17" s="58" t="s">
        <v>75</v>
      </c>
      <c r="B17" s="46" t="s">
        <v>41</v>
      </c>
      <c r="C17" s="85">
        <f>+SUMPRODUCT(AC18:AC22,AE18:AE22)</f>
        <v>0</v>
      </c>
      <c r="D17" s="42"/>
      <c r="K17" s="48"/>
      <c r="L17" s="48"/>
      <c r="M17" s="50"/>
      <c r="N17" s="50"/>
      <c r="O17" s="50"/>
      <c r="P17" s="50"/>
      <c r="Q17" s="50"/>
      <c r="R17" s="50"/>
      <c r="S17" s="48"/>
      <c r="T17" s="60"/>
      <c r="U17" s="42"/>
      <c r="V17" s="42"/>
      <c r="W17" s="42"/>
      <c r="X17" s="42"/>
      <c r="Y17" s="42"/>
      <c r="Z17" s="63" t="s">
        <v>57</v>
      </c>
      <c r="AA17" s="63"/>
      <c r="AB17" s="64"/>
      <c r="AC17" s="63" t="s">
        <v>58</v>
      </c>
      <c r="AD17" s="64" t="s">
        <v>14</v>
      </c>
    </row>
    <row r="18" spans="1:31" x14ac:dyDescent="0.2">
      <c r="A18" s="45" t="s">
        <v>74</v>
      </c>
      <c r="B18" s="46" t="s">
        <v>51</v>
      </c>
      <c r="C18" s="167">
        <f>+SIMULADOR!G21</f>
        <v>5.7824E-2</v>
      </c>
      <c r="E18" s="49" t="s">
        <v>69</v>
      </c>
      <c r="F18" s="87">
        <f>+(1+F14)^12-1</f>
        <v>1</v>
      </c>
      <c r="K18" s="41"/>
      <c r="L18" s="41"/>
      <c r="M18" s="50"/>
      <c r="N18" s="50"/>
      <c r="O18" s="50"/>
      <c r="P18" s="50"/>
      <c r="Q18" s="50"/>
      <c r="R18" s="50"/>
      <c r="S18" s="48"/>
      <c r="T18" s="60"/>
      <c r="U18" s="42"/>
      <c r="V18" s="42"/>
      <c r="W18" s="42"/>
      <c r="X18" s="42" t="s">
        <v>65</v>
      </c>
      <c r="Y18" s="42" t="s">
        <v>64</v>
      </c>
      <c r="Z18" s="65" t="s">
        <v>61</v>
      </c>
      <c r="AA18" s="40"/>
      <c r="AB18" s="40"/>
      <c r="AC18" s="40">
        <v>0</v>
      </c>
      <c r="AD18" s="48">
        <v>8.9</v>
      </c>
      <c r="AE18" s="39">
        <f>+IF(OR($C$8=Y18,$C$8=X18),1,0)</f>
        <v>1</v>
      </c>
    </row>
    <row r="19" spans="1:31" x14ac:dyDescent="0.2">
      <c r="A19" s="45" t="s">
        <v>74</v>
      </c>
      <c r="B19" s="46" t="s">
        <v>39</v>
      </c>
      <c r="C19" s="81">
        <f>+SIMULADOR!G18</f>
        <v>10</v>
      </c>
      <c r="E19" s="47"/>
      <c r="K19" s="66"/>
      <c r="L19" s="66"/>
      <c r="M19" s="50"/>
      <c r="N19" s="50"/>
      <c r="O19" s="50"/>
      <c r="P19" s="50"/>
      <c r="Q19" s="50"/>
      <c r="R19" s="50"/>
      <c r="S19" s="48"/>
      <c r="T19" s="60"/>
      <c r="U19" s="42"/>
      <c r="V19" s="42"/>
      <c r="W19" s="42"/>
      <c r="X19" s="42"/>
      <c r="Y19" s="42" t="s">
        <v>66</v>
      </c>
      <c r="Z19" s="67" t="s">
        <v>59</v>
      </c>
      <c r="AA19" s="40"/>
      <c r="AB19" s="47">
        <v>4000</v>
      </c>
      <c r="AC19" s="47">
        <v>5</v>
      </c>
      <c r="AD19" s="47">
        <v>10</v>
      </c>
      <c r="AE19" s="39">
        <f>+IF($C$14&lt;=AB19,1,0)*IF(OR($C$8=Y19,$C$8=X19),1,0)</f>
        <v>0</v>
      </c>
    </row>
    <row r="20" spans="1:31" x14ac:dyDescent="0.2">
      <c r="A20" s="61" t="s">
        <v>74</v>
      </c>
      <c r="B20" s="46" t="s">
        <v>30</v>
      </c>
      <c r="C20" s="81">
        <f>+IF(SIMULADOR!G27="DIFERIDO", 2, 0)</f>
        <v>0</v>
      </c>
      <c r="E20" s="68"/>
      <c r="K20" s="66"/>
      <c r="L20" s="66"/>
      <c r="M20" s="50"/>
      <c r="N20" s="50"/>
      <c r="O20" s="50"/>
      <c r="P20" s="50"/>
      <c r="Q20" s="50"/>
      <c r="R20" s="50"/>
      <c r="S20" s="48"/>
      <c r="T20" s="42"/>
      <c r="U20" s="42"/>
      <c r="V20" s="42"/>
      <c r="W20" s="42"/>
      <c r="X20" s="42"/>
      <c r="Y20" s="42" t="s">
        <v>66</v>
      </c>
      <c r="Z20" s="69" t="s">
        <v>71</v>
      </c>
      <c r="AA20" s="47"/>
      <c r="AB20" s="47">
        <v>19999.999899999999</v>
      </c>
      <c r="AC20" s="47">
        <v>9</v>
      </c>
      <c r="AD20" s="47">
        <v>15</v>
      </c>
      <c r="AE20" s="39">
        <f>+IF(AND($C$14&gt;AB19,$C$14&lt;=AB20),1,0)*IF(OR($C$8=Y20,$C$8=X21),1,0)</f>
        <v>0</v>
      </c>
    </row>
    <row r="21" spans="1:31" x14ac:dyDescent="0.2">
      <c r="A21" s="61" t="s">
        <v>74</v>
      </c>
      <c r="B21" s="46" t="s">
        <v>55</v>
      </c>
      <c r="C21" s="81" t="s">
        <v>54</v>
      </c>
      <c r="E21" s="68"/>
      <c r="K21" s="66"/>
      <c r="L21" s="66"/>
      <c r="M21" s="50"/>
      <c r="N21" s="50"/>
      <c r="O21" s="50"/>
      <c r="P21" s="50"/>
      <c r="Q21" s="50"/>
      <c r="R21" s="50"/>
      <c r="S21" s="48"/>
      <c r="T21" s="42"/>
      <c r="U21" s="42"/>
      <c r="V21" s="42"/>
      <c r="W21" s="42"/>
      <c r="X21" s="42"/>
      <c r="Y21" s="42" t="s">
        <v>66</v>
      </c>
      <c r="Z21" s="69" t="s">
        <v>72</v>
      </c>
      <c r="AA21" s="47"/>
      <c r="AB21" s="47">
        <v>25000</v>
      </c>
      <c r="AC21" s="47">
        <v>0</v>
      </c>
      <c r="AD21" s="47">
        <v>15</v>
      </c>
      <c r="AE21" s="39">
        <f>+IF(AND($C$14&gt;AB20,$C$14&lt;=AB21),1,0)*IF(OR($C$8=Y21,$C$8=X22),1,0)</f>
        <v>0</v>
      </c>
    </row>
    <row r="22" spans="1:31" x14ac:dyDescent="0.2">
      <c r="A22" s="58" t="s">
        <v>75</v>
      </c>
      <c r="B22" s="46" t="s">
        <v>45</v>
      </c>
      <c r="C22" s="86">
        <f>+IF(C21=AD8,5.5,0)</f>
        <v>0</v>
      </c>
      <c r="E22" s="68"/>
      <c r="K22" s="66"/>
      <c r="L22" s="66"/>
      <c r="M22" s="50"/>
      <c r="N22" s="50"/>
      <c r="O22" s="50"/>
      <c r="P22" s="50"/>
      <c r="Q22" s="50"/>
      <c r="R22" s="50"/>
      <c r="S22" s="48"/>
      <c r="T22" s="42"/>
      <c r="U22" s="42"/>
      <c r="V22" s="42"/>
      <c r="W22" s="42"/>
      <c r="X22" s="42"/>
      <c r="Y22" s="39" t="s">
        <v>66</v>
      </c>
      <c r="Z22" s="70" t="s">
        <v>60</v>
      </c>
      <c r="AA22" s="47"/>
      <c r="AB22" s="47">
        <v>25000</v>
      </c>
      <c r="AC22" s="47">
        <v>1.0000000000000001E-9</v>
      </c>
      <c r="AD22" s="47">
        <v>20</v>
      </c>
      <c r="AE22" s="39">
        <f>+IF(SUM(AE19:AE21)=0,1,0)*IF(OR($C$8=Y22,$C$8=X24),1,0)</f>
        <v>0</v>
      </c>
    </row>
    <row r="23" spans="1:31" ht="12.75" customHeight="1" x14ac:dyDescent="0.2">
      <c r="A23" s="61" t="s">
        <v>74</v>
      </c>
      <c r="B23" s="46" t="s">
        <v>36</v>
      </c>
      <c r="C23" s="80" t="s">
        <v>6</v>
      </c>
      <c r="E23" s="68"/>
      <c r="K23" s="66"/>
      <c r="L23" s="66"/>
      <c r="M23" s="50"/>
      <c r="N23" s="50"/>
      <c r="O23" s="50"/>
      <c r="P23" s="50"/>
      <c r="Q23" s="50"/>
      <c r="R23" s="50"/>
      <c r="S23" s="48"/>
      <c r="T23" s="42"/>
      <c r="U23" s="42"/>
      <c r="V23" s="42"/>
      <c r="W23" s="42"/>
      <c r="X23" s="42"/>
    </row>
    <row r="24" spans="1:31" x14ac:dyDescent="0.2">
      <c r="A24" s="52"/>
      <c r="B24" s="47"/>
      <c r="C24" s="47"/>
      <c r="E24" s="47"/>
      <c r="K24" s="66"/>
      <c r="L24" s="66"/>
      <c r="M24" s="50"/>
      <c r="N24" s="50"/>
      <c r="O24" s="50"/>
      <c r="P24" s="50"/>
      <c r="Q24" s="50"/>
      <c r="R24" s="50"/>
      <c r="S24" s="48"/>
      <c r="T24" s="42"/>
      <c r="U24" s="42"/>
      <c r="V24" s="42"/>
      <c r="W24" s="42"/>
      <c r="X24" s="42"/>
    </row>
    <row r="25" spans="1:31" x14ac:dyDescent="0.2">
      <c r="A25" s="61" t="s">
        <v>74</v>
      </c>
      <c r="B25" s="46" t="s">
        <v>15</v>
      </c>
      <c r="C25" s="79"/>
      <c r="E25" s="68"/>
      <c r="F25" s="68"/>
      <c r="G25" s="68"/>
      <c r="H25" s="68"/>
      <c r="I25" s="68"/>
      <c r="J25" s="68"/>
      <c r="K25" s="66"/>
      <c r="L25" s="66"/>
      <c r="M25" s="66"/>
      <c r="N25" s="66"/>
      <c r="O25" s="66"/>
      <c r="P25" s="66"/>
      <c r="Q25" s="66"/>
      <c r="R25" s="66"/>
      <c r="S25" s="47"/>
    </row>
    <row r="26" spans="1:31" x14ac:dyDescent="0.2">
      <c r="A26" s="61" t="s">
        <v>74</v>
      </c>
      <c r="B26" s="46" t="s">
        <v>16</v>
      </c>
      <c r="C26" s="80"/>
      <c r="E26" s="68"/>
      <c r="F26" s="68"/>
      <c r="G26" s="68"/>
      <c r="H26" s="68"/>
      <c r="I26" s="68"/>
      <c r="J26" s="68"/>
      <c r="K26" s="66"/>
      <c r="L26" s="66"/>
      <c r="M26" s="66"/>
      <c r="N26" s="66"/>
      <c r="O26" s="66"/>
      <c r="P26" s="66"/>
      <c r="Q26" s="66"/>
      <c r="R26" s="66"/>
      <c r="S26" s="47"/>
    </row>
    <row r="27" spans="1:31" x14ac:dyDescent="0.2">
      <c r="A27" s="61" t="s">
        <v>74</v>
      </c>
      <c r="B27" s="46" t="s">
        <v>17</v>
      </c>
      <c r="C27" s="81"/>
      <c r="E27" s="68"/>
      <c r="F27" s="68"/>
      <c r="G27" s="68"/>
      <c r="H27" s="68"/>
      <c r="I27" s="68"/>
      <c r="J27" s="68"/>
      <c r="K27" s="66"/>
      <c r="L27" s="66"/>
      <c r="M27" s="66"/>
      <c r="N27" s="66"/>
      <c r="O27" s="66"/>
      <c r="P27" s="66"/>
      <c r="Q27" s="66"/>
      <c r="R27" s="66"/>
      <c r="S27" s="66"/>
    </row>
    <row r="28" spans="1:31" x14ac:dyDescent="0.2">
      <c r="A28" s="71"/>
      <c r="C28" s="72"/>
      <c r="E28" s="47"/>
      <c r="F28" s="47"/>
      <c r="G28" s="47"/>
      <c r="H28" s="47"/>
      <c r="K28" s="66"/>
      <c r="L28" s="66"/>
      <c r="M28" s="66"/>
      <c r="N28" s="66"/>
      <c r="O28" s="66"/>
      <c r="P28" s="66"/>
      <c r="Q28" s="66"/>
      <c r="R28" s="66"/>
      <c r="S28" s="47"/>
    </row>
    <row r="29" spans="1:31" ht="16.899999999999999" customHeight="1" x14ac:dyDescent="0.25">
      <c r="A29" s="58" t="s">
        <v>75</v>
      </c>
      <c r="B29" s="73" t="s">
        <v>46</v>
      </c>
      <c r="C29" s="88">
        <f ca="1">+Calculos!AX3</f>
        <v>1.5203245961602678</v>
      </c>
      <c r="E29" s="47"/>
      <c r="F29" s="47"/>
      <c r="G29" s="47"/>
      <c r="H29" s="47"/>
      <c r="K29" s="66"/>
      <c r="L29" s="66"/>
      <c r="M29" s="66"/>
      <c r="N29" s="66"/>
      <c r="O29" s="66">
        <f ca="1">+O34-F34</f>
        <v>0</v>
      </c>
      <c r="P29" s="66"/>
      <c r="Q29" s="66">
        <f ca="1">+Q34-I34</f>
        <v>0</v>
      </c>
      <c r="R29" s="66">
        <f ca="1">+R34-K34</f>
        <v>0</v>
      </c>
      <c r="S29" s="47"/>
    </row>
    <row r="30" spans="1:31" ht="16.899999999999999" customHeight="1" x14ac:dyDescent="0.25">
      <c r="A30" s="58" t="s">
        <v>75</v>
      </c>
      <c r="B30" s="73" t="s">
        <v>40</v>
      </c>
      <c r="C30" s="88">
        <f ca="1">+Calculos!AX2</f>
        <v>1.5349989648437501</v>
      </c>
      <c r="E30" s="47"/>
      <c r="F30" s="47"/>
      <c r="G30" s="47"/>
      <c r="H30" s="47"/>
      <c r="K30" s="66"/>
      <c r="L30" s="66"/>
      <c r="M30" s="66"/>
      <c r="N30" s="66"/>
      <c r="O30" s="66"/>
      <c r="P30" s="66"/>
      <c r="Q30" s="66"/>
      <c r="R30" s="66"/>
      <c r="S30" s="47"/>
    </row>
    <row r="31" spans="1:31" ht="16.899999999999999" customHeight="1" thickBot="1" x14ac:dyDescent="0.3">
      <c r="A31" s="58" t="s">
        <v>75</v>
      </c>
      <c r="B31" s="73" t="s">
        <v>34</v>
      </c>
      <c r="C31" s="89">
        <f ca="1">+SUMIF($B$36:$B$155,IF(C27="Duración",AC8,C19),Calculos!$B$5:$B$124)</f>
        <v>45413</v>
      </c>
      <c r="E31" s="47"/>
      <c r="F31" s="47"/>
      <c r="G31" s="47"/>
      <c r="H31" s="47"/>
      <c r="K31" s="66"/>
      <c r="L31" s="66"/>
      <c r="M31" s="66"/>
      <c r="N31" s="66"/>
      <c r="O31" s="66"/>
      <c r="P31" s="66"/>
      <c r="Q31" s="66"/>
      <c r="R31" s="66"/>
      <c r="S31" s="47"/>
    </row>
    <row r="32" spans="1:31" ht="16.899999999999999" customHeight="1" x14ac:dyDescent="0.25">
      <c r="A32" s="58" t="s">
        <v>75</v>
      </c>
      <c r="B32" s="73" t="s">
        <v>28</v>
      </c>
      <c r="C32" s="90">
        <f ca="1">+Calculos!I3</f>
        <v>150.670611738291</v>
      </c>
      <c r="E32" s="258" t="s">
        <v>12</v>
      </c>
      <c r="F32" s="259"/>
      <c r="G32" s="259"/>
      <c r="H32" s="259"/>
      <c r="I32" s="259"/>
      <c r="J32" s="259"/>
      <c r="K32" s="259"/>
      <c r="L32" s="260"/>
      <c r="M32" s="256" t="s">
        <v>13</v>
      </c>
      <c r="N32" s="256"/>
      <c r="O32" s="256"/>
      <c r="P32" s="256"/>
      <c r="Q32" s="256"/>
      <c r="R32" s="257"/>
    </row>
    <row r="33" spans="2:40" ht="13.5" thickBot="1" x14ac:dyDescent="0.25">
      <c r="E33" s="74"/>
      <c r="F33" s="75"/>
      <c r="G33" s="75"/>
      <c r="H33" s="75"/>
      <c r="I33" s="75"/>
      <c r="J33" s="75"/>
      <c r="K33" s="75"/>
      <c r="L33" s="76"/>
      <c r="M33" s="75"/>
      <c r="N33" s="75"/>
      <c r="O33" s="75"/>
      <c r="P33" s="75"/>
      <c r="Q33" s="75"/>
      <c r="R33" s="76"/>
      <c r="S33" s="47"/>
    </row>
    <row r="34" spans="2:40" ht="13.5" thickBot="1" x14ac:dyDescent="0.25">
      <c r="B34" s="91"/>
      <c r="C34" s="91"/>
      <c r="D34" s="91"/>
      <c r="E34" s="92"/>
      <c r="F34" s="93">
        <f t="shared" ref="F34:L34" ca="1" si="0">SUM(F36:F155)</f>
        <v>137.08520976498605</v>
      </c>
      <c r="G34" s="93">
        <f t="shared" ca="1" si="0"/>
        <v>0</v>
      </c>
      <c r="H34" s="93">
        <f t="shared" ca="1" si="0"/>
        <v>0</v>
      </c>
      <c r="I34" s="93">
        <f t="shared" ca="1" si="0"/>
        <v>1000.0000000000001</v>
      </c>
      <c r="J34" s="93">
        <f t="shared" ca="1" si="0"/>
        <v>0</v>
      </c>
      <c r="K34" s="93">
        <f t="shared" ca="1" si="0"/>
        <v>347.70611738290961</v>
      </c>
      <c r="L34" s="93">
        <f t="shared" ca="1" si="0"/>
        <v>1484.7913271478958</v>
      </c>
      <c r="M34" s="94"/>
      <c r="N34" s="93">
        <f ca="1">SUM(N36:N155)</f>
        <v>0</v>
      </c>
      <c r="O34" s="93">
        <f ca="1">SUM(O36:O155)</f>
        <v>137.08520976498605</v>
      </c>
      <c r="P34" s="93">
        <f ca="1">SUM(P36:P155)</f>
        <v>0</v>
      </c>
      <c r="Q34" s="93">
        <f ca="1">SUM(Q36:Q155)</f>
        <v>1000.0000000000001</v>
      </c>
      <c r="R34" s="95">
        <f ca="1">SUM(R36:R155)</f>
        <v>347.70611738290961</v>
      </c>
      <c r="S34" s="96">
        <f ca="1">SUM(S36:S83)</f>
        <v>1484.7913271478958</v>
      </c>
      <c r="T34" s="60"/>
      <c r="U34" s="72"/>
      <c r="V34" s="72"/>
    </row>
    <row r="35" spans="2:40" ht="13.5" thickBot="1" x14ac:dyDescent="0.25">
      <c r="B35" s="97" t="s">
        <v>9</v>
      </c>
      <c r="C35" s="98" t="s">
        <v>31</v>
      </c>
      <c r="D35" s="99" t="s">
        <v>3</v>
      </c>
      <c r="E35" s="100" t="s">
        <v>0</v>
      </c>
      <c r="F35" s="101" t="s">
        <v>32</v>
      </c>
      <c r="G35" s="101" t="s">
        <v>42</v>
      </c>
      <c r="H35" s="102" t="s">
        <v>19</v>
      </c>
      <c r="I35" s="101" t="s">
        <v>33</v>
      </c>
      <c r="J35" s="101" t="s">
        <v>43</v>
      </c>
      <c r="K35" s="101" t="s">
        <v>1</v>
      </c>
      <c r="L35" s="103" t="s">
        <v>6</v>
      </c>
      <c r="M35" s="102" t="s">
        <v>0</v>
      </c>
      <c r="N35" s="101" t="s">
        <v>43</v>
      </c>
      <c r="O35" s="101" t="s">
        <v>32</v>
      </c>
      <c r="P35" s="102" t="s">
        <v>42</v>
      </c>
      <c r="Q35" s="101" t="s">
        <v>33</v>
      </c>
      <c r="R35" s="103" t="s">
        <v>1</v>
      </c>
      <c r="S35" s="104" t="s">
        <v>2</v>
      </c>
      <c r="T35" s="60"/>
    </row>
    <row r="36" spans="2:40" x14ac:dyDescent="0.2">
      <c r="B36" s="105">
        <v>1</v>
      </c>
      <c r="C36" s="106">
        <f ca="1">+Calculos!AP6</f>
        <v>45139</v>
      </c>
      <c r="D36" s="107">
        <f ca="1">+C36-C9</f>
        <v>29</v>
      </c>
      <c r="E36" s="108">
        <f>ROUND(IF(C23=Z9,C14+MIN(850,MAX(100,C14*(1/0.98-1))),C14),2)</f>
        <v>1000</v>
      </c>
      <c r="F36" s="109">
        <f ca="1">+Calculos!AR6</f>
        <v>15.9</v>
      </c>
      <c r="G36" s="109">
        <f ca="1">IF(Calculos!AS6=0,0,Calculos!AS6-$C$22)</f>
        <v>0</v>
      </c>
      <c r="H36" s="109">
        <f ca="1">+Calculos!AT6</f>
        <v>0</v>
      </c>
      <c r="I36" s="110">
        <f ca="1">+Calculos!AU6</f>
        <v>78.926905305432911</v>
      </c>
      <c r="J36" s="110">
        <f t="shared" ref="J36:J99" ca="1" si="1">+IF(F36&lt;&gt;0,$C$22,0)</f>
        <v>0</v>
      </c>
      <c r="K36" s="110">
        <f ca="1">+Calculos!AV6</f>
        <v>55.843706432858077</v>
      </c>
      <c r="L36" s="111">
        <f t="shared" ref="L36:L67" ca="1" si="2">+SUM(F36:K36)-H36</f>
        <v>150.670611738291</v>
      </c>
      <c r="M36" s="112">
        <f>IF($C$20&gt;0,IF(E36&gt;=$C$14,$C$14,E36),E36+IF(SIMULADOR2!C15=SIMULADOR2!Z9,SIMULADOR2!C16,0))</f>
        <v>1000</v>
      </c>
      <c r="N36" s="110">
        <f t="shared" ref="N36:N99" ca="1" si="3">+IF(O36&lt;&gt;0,$C$22,0)</f>
        <v>0</v>
      </c>
      <c r="O36" s="110">
        <f t="shared" ref="O36:P40" ca="1" si="4">+F36</f>
        <v>15.9</v>
      </c>
      <c r="P36" s="113">
        <f t="shared" ca="1" si="4"/>
        <v>0</v>
      </c>
      <c r="Q36" s="129">
        <f t="shared" ref="Q36:Q57" ca="1" si="5">IF(OR($C$20&gt;0,($C$11-$C$9)&gt;25),(M36-M37),MIN(M36, MAX(L36-R36-O36-P36-N36,0)))</f>
        <v>78.926905305432911</v>
      </c>
      <c r="R36" s="111">
        <f ca="1">IF(OR($C$20&gt;0,($C$11-$C$9)&gt;25),(L36-O36-Q36-N36)-P36,MIN(K36,$C$32-O36-N36))</f>
        <v>55.843706432858077</v>
      </c>
      <c r="S36" s="193">
        <f ca="1">+SUM(N36:R36)</f>
        <v>150.670611738291</v>
      </c>
      <c r="T36" s="60"/>
      <c r="AM36" s="77"/>
      <c r="AN36" s="77"/>
    </row>
    <row r="37" spans="2:40" x14ac:dyDescent="0.2">
      <c r="B37" s="115">
        <v>2</v>
      </c>
      <c r="C37" s="116">
        <f ca="1">+Calculos!AP7</f>
        <v>45170</v>
      </c>
      <c r="D37" s="117">
        <f t="shared" ref="D37:D68" ca="1" si="6">+C37-C36</f>
        <v>31</v>
      </c>
      <c r="E37" s="118">
        <f ca="1">+Calculos!AQ7</f>
        <v>921.07309469456709</v>
      </c>
      <c r="F37" s="119">
        <f ca="1">+Calculos!AR7</f>
        <v>15.9</v>
      </c>
      <c r="G37" s="119">
        <f ca="1">IF(Calculos!AS7=0,0,Calculos!AS7-$C$22)</f>
        <v>0</v>
      </c>
      <c r="H37" s="119">
        <f ca="1">+Calculos!AT7</f>
        <v>0</v>
      </c>
      <c r="I37" s="120">
        <f ca="1">+Calculos!AU7</f>
        <v>79.683064982128499</v>
      </c>
      <c r="J37" s="120">
        <f t="shared" ca="1" si="1"/>
        <v>0</v>
      </c>
      <c r="K37" s="120">
        <f ca="1">+Calculos!AV7</f>
        <v>55.087546756162496</v>
      </c>
      <c r="L37" s="121">
        <f t="shared" ca="1" si="2"/>
        <v>150.670611738291</v>
      </c>
      <c r="M37" s="122">
        <f ca="1">IF(OR($C$20&gt;0,($C$11-$C$9)&gt;25),IF(E37&gt;=$C$14,$C$14,E37),IF(AND(M36-Q36&lt;0.05,M36-Q36&gt;-0.05),0,M36-Q36))</f>
        <v>921.07309469456709</v>
      </c>
      <c r="N37" s="120">
        <f t="shared" ca="1" si="3"/>
        <v>0</v>
      </c>
      <c r="O37" s="120">
        <f t="shared" ca="1" si="4"/>
        <v>15.9</v>
      </c>
      <c r="P37" s="123">
        <f t="shared" ca="1" si="4"/>
        <v>0</v>
      </c>
      <c r="Q37" s="113">
        <f t="shared" ca="1" si="5"/>
        <v>79.683064982128499</v>
      </c>
      <c r="R37" s="111">
        <f t="shared" ref="R37:R100" ca="1" si="7">IF(OR($C$20&gt;0,($C$11-$C$9)&gt;25),(L37-O37-Q37-N37)-P37,MIN(K37,$C$32-O37-N37))</f>
        <v>55.087546756162496</v>
      </c>
      <c r="S37" s="114">
        <f t="shared" ref="S37:S100" ca="1" si="8">+SUM(N37:R37)</f>
        <v>150.670611738291</v>
      </c>
      <c r="T37" s="60"/>
      <c r="AM37" s="77"/>
      <c r="AN37" s="77"/>
    </row>
    <row r="38" spans="2:40" x14ac:dyDescent="0.2">
      <c r="B38" s="115">
        <v>3</v>
      </c>
      <c r="C38" s="116">
        <f ca="1">+Calculos!AP8</f>
        <v>45200</v>
      </c>
      <c r="D38" s="117">
        <f t="shared" ca="1" si="6"/>
        <v>30</v>
      </c>
      <c r="E38" s="118">
        <f ca="1">+Calculos!AQ8</f>
        <v>841.3900297124386</v>
      </c>
      <c r="F38" s="119">
        <f ca="1">+Calculos!AR8</f>
        <v>15.9</v>
      </c>
      <c r="G38" s="119">
        <f ca="1">IF(Calculos!AS8=0,0,Calculos!AS8-$C$22)</f>
        <v>0</v>
      </c>
      <c r="H38" s="119">
        <f ca="1">+Calculos!AT8</f>
        <v>0</v>
      </c>
      <c r="I38" s="120">
        <f ca="1">+Calculos!AU8</f>
        <v>86.118074660199426</v>
      </c>
      <c r="J38" s="120">
        <f t="shared" ca="1" si="1"/>
        <v>0</v>
      </c>
      <c r="K38" s="120">
        <f ca="1">+Calculos!AV8</f>
        <v>48.652537078091569</v>
      </c>
      <c r="L38" s="121">
        <f t="shared" ca="1" si="2"/>
        <v>150.670611738291</v>
      </c>
      <c r="M38" s="122">
        <f ca="1">IF(OR($C$20&gt;0,($C$11-$C$9)&gt;25),IF(E38&gt;=$C$14,$C$14,E38),IF(AND(M37-Q37&lt;0.05,M37-Q37&gt;-0.05),0,M37-Q37))</f>
        <v>841.3900297124386</v>
      </c>
      <c r="N38" s="124">
        <f t="shared" ca="1" si="3"/>
        <v>0</v>
      </c>
      <c r="O38" s="124">
        <f t="shared" ca="1" si="4"/>
        <v>15.9</v>
      </c>
      <c r="P38" s="125">
        <f t="shared" ca="1" si="4"/>
        <v>0</v>
      </c>
      <c r="Q38" s="113">
        <f t="shared" ca="1" si="5"/>
        <v>86.118074660199426</v>
      </c>
      <c r="R38" s="111">
        <f t="shared" ca="1" si="7"/>
        <v>48.652537078091569</v>
      </c>
      <c r="S38" s="114">
        <f t="shared" ca="1" si="8"/>
        <v>150.670611738291</v>
      </c>
      <c r="T38" s="60"/>
      <c r="AM38" s="77"/>
      <c r="AN38" s="77"/>
    </row>
    <row r="39" spans="2:40" x14ac:dyDescent="0.2">
      <c r="B39" s="115">
        <v>4</v>
      </c>
      <c r="C39" s="116">
        <f ca="1">+Calculos!AP9</f>
        <v>45231</v>
      </c>
      <c r="D39" s="117">
        <f t="shared" ca="1" si="6"/>
        <v>31</v>
      </c>
      <c r="E39" s="118">
        <f ca="1">+Calculos!AQ9</f>
        <v>755.27195505223915</v>
      </c>
      <c r="F39" s="119">
        <f ca="1">+Calculos!AR9</f>
        <v>15.9</v>
      </c>
      <c r="G39" s="119">
        <f ca="1">IF(Calculos!AS9=0,0,Calculos!AS9-$C$22)</f>
        <v>0</v>
      </c>
      <c r="H39" s="119">
        <f ca="1">+Calculos!AT9</f>
        <v>0</v>
      </c>
      <c r="I39" s="120">
        <f ca="1">+Calculos!AU9</f>
        <v>89.599300821479034</v>
      </c>
      <c r="J39" s="120">
        <f t="shared" ca="1" si="1"/>
        <v>0</v>
      </c>
      <c r="K39" s="120">
        <f ca="1">+Calculos!AV9</f>
        <v>45.171310916811969</v>
      </c>
      <c r="L39" s="121">
        <f t="shared" ca="1" si="2"/>
        <v>150.670611738291</v>
      </c>
      <c r="M39" s="122">
        <f ca="1">IF(OR($C$20&gt;0,($C$11-$C$9)&gt;25),IF(E39&gt;=$C$14,$C$14,E39),IF(AND(M38-Q38&lt;0.05,M38-Q38&gt;-0.05),0,M38-Q38))</f>
        <v>755.27195505223915</v>
      </c>
      <c r="N39" s="120">
        <f t="shared" ca="1" si="3"/>
        <v>0</v>
      </c>
      <c r="O39" s="120">
        <f t="shared" ca="1" si="4"/>
        <v>15.9</v>
      </c>
      <c r="P39" s="123">
        <f t="shared" ca="1" si="4"/>
        <v>0</v>
      </c>
      <c r="Q39" s="113">
        <f t="shared" ca="1" si="5"/>
        <v>89.599300821479034</v>
      </c>
      <c r="R39" s="111">
        <f t="shared" ca="1" si="7"/>
        <v>45.171310916811969</v>
      </c>
      <c r="S39" s="114">
        <f t="shared" ca="1" si="8"/>
        <v>150.670611738291</v>
      </c>
      <c r="T39" s="60"/>
      <c r="U39" s="72"/>
      <c r="AM39" s="77"/>
      <c r="AN39" s="77"/>
    </row>
    <row r="40" spans="2:40" x14ac:dyDescent="0.2">
      <c r="B40" s="115">
        <v>5</v>
      </c>
      <c r="C40" s="116">
        <f ca="1">+Calculos!AP10</f>
        <v>45261</v>
      </c>
      <c r="D40" s="117">
        <f t="shared" ca="1" si="6"/>
        <v>30</v>
      </c>
      <c r="E40" s="118">
        <f ca="1">+Calculos!AQ10</f>
        <v>665.67265423076014</v>
      </c>
      <c r="F40" s="119">
        <f ca="1">+Calculos!AR10</f>
        <v>15.9</v>
      </c>
      <c r="G40" s="119">
        <f ca="1">IF(Calculos!AS10=0,0,Calculos!AS10-$C$22)</f>
        <v>0</v>
      </c>
      <c r="H40" s="119">
        <f ca="1">+Calculos!AT10</f>
        <v>0</v>
      </c>
      <c r="I40" s="120">
        <f ca="1">+Calculos!AU10</f>
        <v>96.2787561800519</v>
      </c>
      <c r="J40" s="120">
        <f t="shared" ca="1" si="1"/>
        <v>0</v>
      </c>
      <c r="K40" s="120">
        <f ca="1">+Calculos!AV10</f>
        <v>38.491855558239095</v>
      </c>
      <c r="L40" s="121">
        <f t="shared" ca="1" si="2"/>
        <v>150.670611738291</v>
      </c>
      <c r="M40" s="122">
        <f ca="1">IF(OR($C$20&gt;0,($C$11-$C$9)&gt;25),IF(E40&gt;=$C$14,$C$14,E40),IF(AND(M39-Q39&lt;0.05,M39-Q39&gt;-0.05),0,M39-Q39))</f>
        <v>665.67265423076014</v>
      </c>
      <c r="N40" s="120">
        <f t="shared" ca="1" si="3"/>
        <v>0</v>
      </c>
      <c r="O40" s="120">
        <f t="shared" ca="1" si="4"/>
        <v>15.9</v>
      </c>
      <c r="P40" s="123">
        <f t="shared" ca="1" si="4"/>
        <v>0</v>
      </c>
      <c r="Q40" s="113">
        <f t="shared" ca="1" si="5"/>
        <v>96.2787561800519</v>
      </c>
      <c r="R40" s="111">
        <f t="shared" ca="1" si="7"/>
        <v>38.491855558239095</v>
      </c>
      <c r="S40" s="114">
        <f t="shared" ca="1" si="8"/>
        <v>150.670611738291</v>
      </c>
      <c r="T40" s="60"/>
      <c r="AM40" s="77"/>
      <c r="AN40" s="77"/>
    </row>
    <row r="41" spans="2:40" x14ac:dyDescent="0.2">
      <c r="B41" s="115">
        <v>6</v>
      </c>
      <c r="C41" s="116">
        <f ca="1">+Calculos!AP11</f>
        <v>45292</v>
      </c>
      <c r="D41" s="117">
        <f t="shared" ca="1" si="6"/>
        <v>31</v>
      </c>
      <c r="E41" s="118">
        <f ca="1">+Calculos!AQ11</f>
        <v>569.39389805070823</v>
      </c>
      <c r="F41" s="119">
        <f ca="1">+Calculos!AR11</f>
        <v>15.9</v>
      </c>
      <c r="G41" s="119">
        <f ca="1">IF(Calculos!AS11=0,0,Calculos!AS11-$C$22)</f>
        <v>0</v>
      </c>
      <c r="H41" s="119">
        <f ca="1">+Calculos!AT11</f>
        <v>0</v>
      </c>
      <c r="I41" s="120">
        <f ca="1">+Calculos!AU11</f>
        <v>100.71629708919866</v>
      </c>
      <c r="J41" s="120">
        <f t="shared" ca="1" si="1"/>
        <v>0</v>
      </c>
      <c r="K41" s="120">
        <f ca="1">+Calculos!AV11</f>
        <v>34.054314649092341</v>
      </c>
      <c r="L41" s="121">
        <f t="shared" ca="1" si="2"/>
        <v>150.670611738291</v>
      </c>
      <c r="M41" s="122">
        <f ca="1">IF(OR($C$20&gt;0,($C$11-$C$9)&gt;25),IF(E41&gt;=$C$14,$C$14,E41),IF(AND(M40-Q40&lt;0.05,M40-Q40&gt;-0.05),0,M40-Q40))</f>
        <v>569.39389805070823</v>
      </c>
      <c r="N41" s="120">
        <f t="shared" ca="1" si="3"/>
        <v>0</v>
      </c>
      <c r="O41" s="120">
        <f t="shared" ref="O41:O95" ca="1" si="9">+F41</f>
        <v>15.9</v>
      </c>
      <c r="P41" s="123">
        <f t="shared" ref="P41:P95" ca="1" si="10">+G41</f>
        <v>0</v>
      </c>
      <c r="Q41" s="113">
        <f t="shared" ca="1" si="5"/>
        <v>100.71629708919866</v>
      </c>
      <c r="R41" s="111">
        <f t="shared" ca="1" si="7"/>
        <v>34.054314649092341</v>
      </c>
      <c r="S41" s="114">
        <f t="shared" ca="1" si="8"/>
        <v>150.670611738291</v>
      </c>
      <c r="T41" s="60"/>
      <c r="AM41" s="77"/>
      <c r="AN41" s="77"/>
    </row>
    <row r="42" spans="2:40" x14ac:dyDescent="0.2">
      <c r="B42" s="115">
        <v>7</v>
      </c>
      <c r="C42" s="116">
        <f ca="1">+Calculos!AP12</f>
        <v>45323</v>
      </c>
      <c r="D42" s="117">
        <f t="shared" ca="1" si="6"/>
        <v>31</v>
      </c>
      <c r="E42" s="118">
        <f ca="1">+Calculos!AQ12</f>
        <v>468.6776009615096</v>
      </c>
      <c r="F42" s="119">
        <f ca="1">+Calculos!AR12</f>
        <v>15.9</v>
      </c>
      <c r="G42" s="119">
        <f ca="1">IF(Calculos!AS12=0,0,Calculos!AS12-$C$22)</f>
        <v>0</v>
      </c>
      <c r="H42" s="119">
        <f ca="1">+Calculos!AT12</f>
        <v>0</v>
      </c>
      <c r="I42" s="120">
        <f ca="1">+Calculos!AU12</f>
        <v>106.73993816281899</v>
      </c>
      <c r="J42" s="120">
        <f t="shared" ca="1" si="1"/>
        <v>0</v>
      </c>
      <c r="K42" s="120">
        <f ca="1">+Calculos!AV12</f>
        <v>28.030673575472008</v>
      </c>
      <c r="L42" s="121">
        <f t="shared" ca="1" si="2"/>
        <v>150.670611738291</v>
      </c>
      <c r="M42" s="122">
        <f t="shared" ref="M42:M105" ca="1" si="11">IF(OR($C$20&gt;0,($C$11-$C$9)&gt;25),IF(E42&gt;=$C$14,$C$14,E42),IF(AND(M41-Q41&lt;0.05,M41-Q41&gt;-0.05),0,M41-Q41))</f>
        <v>468.6776009615096</v>
      </c>
      <c r="N42" s="120">
        <f t="shared" ca="1" si="3"/>
        <v>0</v>
      </c>
      <c r="O42" s="120">
        <f t="shared" ca="1" si="9"/>
        <v>15.9</v>
      </c>
      <c r="P42" s="123">
        <f t="shared" ca="1" si="10"/>
        <v>0</v>
      </c>
      <c r="Q42" s="113">
        <f t="shared" ca="1" si="5"/>
        <v>106.73993816281899</v>
      </c>
      <c r="R42" s="111">
        <f t="shared" ca="1" si="7"/>
        <v>28.030673575472008</v>
      </c>
      <c r="S42" s="114">
        <f t="shared" ca="1" si="8"/>
        <v>150.670611738291</v>
      </c>
      <c r="T42" s="60"/>
      <c r="U42" s="72"/>
      <c r="V42" s="72"/>
      <c r="W42" s="72"/>
      <c r="AM42" s="77"/>
      <c r="AN42" s="77"/>
    </row>
    <row r="43" spans="2:40" x14ac:dyDescent="0.2">
      <c r="B43" s="115">
        <v>8</v>
      </c>
      <c r="C43" s="116">
        <f ca="1">+Calculos!AP13</f>
        <v>45352</v>
      </c>
      <c r="D43" s="117">
        <f t="shared" ca="1" si="6"/>
        <v>29</v>
      </c>
      <c r="E43" s="118">
        <f ca="1">+Calculos!AQ13</f>
        <v>361.93766279869061</v>
      </c>
      <c r="F43" s="119">
        <f ca="1">+Calculos!AR13</f>
        <v>12.667818197954173</v>
      </c>
      <c r="G43" s="119">
        <f ca="1">IF(Calculos!AS13=0,0,Calculos!AS13-$C$22)</f>
        <v>0</v>
      </c>
      <c r="H43" s="119">
        <f ca="1">+Calculos!AT13</f>
        <v>0</v>
      </c>
      <c r="I43" s="120">
        <f ca="1">+Calculos!AU13</f>
        <v>114.55867114996613</v>
      </c>
      <c r="J43" s="120">
        <f t="shared" ca="1" si="1"/>
        <v>0</v>
      </c>
      <c r="K43" s="120">
        <f ca="1">+Calculos!AV13</f>
        <v>20.211940588324858</v>
      </c>
      <c r="L43" s="121">
        <f t="shared" ca="1" si="2"/>
        <v>147.43842993624517</v>
      </c>
      <c r="M43" s="122">
        <f t="shared" ca="1" si="11"/>
        <v>361.93766279869061</v>
      </c>
      <c r="N43" s="120">
        <f t="shared" ca="1" si="3"/>
        <v>0</v>
      </c>
      <c r="O43" s="120">
        <f t="shared" ca="1" si="9"/>
        <v>12.667818197954173</v>
      </c>
      <c r="P43" s="123">
        <f t="shared" ca="1" si="10"/>
        <v>0</v>
      </c>
      <c r="Q43" s="113">
        <f t="shared" ca="1" si="5"/>
        <v>114.55867114996613</v>
      </c>
      <c r="R43" s="111">
        <f t="shared" ca="1" si="7"/>
        <v>20.211940588324858</v>
      </c>
      <c r="S43" s="114">
        <f t="shared" ca="1" si="8"/>
        <v>147.43842993624517</v>
      </c>
      <c r="T43" s="60"/>
      <c r="U43" s="72"/>
      <c r="V43" s="72"/>
      <c r="W43" s="72"/>
      <c r="AM43" s="77"/>
      <c r="AN43" s="77"/>
    </row>
    <row r="44" spans="2:40" x14ac:dyDescent="0.2">
      <c r="B44" s="115">
        <v>9</v>
      </c>
      <c r="C44" s="116">
        <f ca="1">+Calculos!AP14</f>
        <v>45383</v>
      </c>
      <c r="D44" s="117">
        <f t="shared" ca="1" si="6"/>
        <v>31</v>
      </c>
      <c r="E44" s="118">
        <f ca="1">+Calculos!AQ14</f>
        <v>247.37899164872448</v>
      </c>
      <c r="F44" s="119">
        <f ca="1">+Calculos!AR14</f>
        <v>8.6582647077053583</v>
      </c>
      <c r="G44" s="119">
        <f ca="1">IF(Calculos!AS14=0,0,Calculos!AS14-$C$22)</f>
        <v>0</v>
      </c>
      <c r="H44" s="119">
        <f ca="1">+Calculos!AT14</f>
        <v>0</v>
      </c>
      <c r="I44" s="120">
        <f ca="1">+Calculos!AU14</f>
        <v>119.97536709653933</v>
      </c>
      <c r="J44" s="120">
        <f t="shared" ca="1" si="1"/>
        <v>0</v>
      </c>
      <c r="K44" s="120">
        <f ca="1">+Calculos!AV14</f>
        <v>14.79524464175169</v>
      </c>
      <c r="L44" s="121">
        <f t="shared" ca="1" si="2"/>
        <v>143.42887644599637</v>
      </c>
      <c r="M44" s="122">
        <f t="shared" ca="1" si="11"/>
        <v>247.37899164872448</v>
      </c>
      <c r="N44" s="120">
        <f t="shared" ca="1" si="3"/>
        <v>0</v>
      </c>
      <c r="O44" s="120">
        <f t="shared" ca="1" si="9"/>
        <v>8.6582647077053583</v>
      </c>
      <c r="P44" s="123">
        <f t="shared" ca="1" si="10"/>
        <v>0</v>
      </c>
      <c r="Q44" s="113">
        <f t="shared" ca="1" si="5"/>
        <v>119.97536709653933</v>
      </c>
      <c r="R44" s="111">
        <f t="shared" ca="1" si="7"/>
        <v>14.79524464175169</v>
      </c>
      <c r="S44" s="114">
        <f t="shared" ca="1" si="8"/>
        <v>143.42887644599637</v>
      </c>
      <c r="T44" s="60"/>
      <c r="U44" s="72"/>
      <c r="V44" s="72"/>
      <c r="W44" s="72"/>
      <c r="AM44" s="77"/>
      <c r="AN44" s="77"/>
    </row>
    <row r="45" spans="2:40" x14ac:dyDescent="0.2">
      <c r="B45" s="115">
        <v>10</v>
      </c>
      <c r="C45" s="116">
        <f ca="1">+Calculos!AP15</f>
        <v>45413</v>
      </c>
      <c r="D45" s="117">
        <f t="shared" ca="1" si="6"/>
        <v>30</v>
      </c>
      <c r="E45" s="118">
        <f ca="1">+Calculos!AQ15</f>
        <v>127.40362455218516</v>
      </c>
      <c r="F45" s="119">
        <f ca="1">+Calculos!AR15</f>
        <v>4.4591268593264815</v>
      </c>
      <c r="G45" s="119">
        <f ca="1">IF(Calculos!AS15=0,0,Calculos!AS15-$C$22)</f>
        <v>0</v>
      </c>
      <c r="H45" s="119">
        <f ca="1">+Calculos!AT15</f>
        <v>0</v>
      </c>
      <c r="I45" s="120">
        <f ca="1">+Calculos!AU15</f>
        <v>127.40362455218516</v>
      </c>
      <c r="J45" s="120">
        <f t="shared" ca="1" si="1"/>
        <v>0</v>
      </c>
      <c r="K45" s="120">
        <f ca="1">+Calculos!AV15</f>
        <v>7.3669871861054821</v>
      </c>
      <c r="L45" s="121">
        <f t="shared" ca="1" si="2"/>
        <v>139.22973859761714</v>
      </c>
      <c r="M45" s="122">
        <f t="shared" ca="1" si="11"/>
        <v>127.40362455218515</v>
      </c>
      <c r="N45" s="120">
        <f t="shared" ca="1" si="3"/>
        <v>0</v>
      </c>
      <c r="O45" s="120">
        <f t="shared" ca="1" si="9"/>
        <v>4.4591268593264815</v>
      </c>
      <c r="P45" s="123">
        <f t="shared" ca="1" si="10"/>
        <v>0</v>
      </c>
      <c r="Q45" s="113">
        <f t="shared" ca="1" si="5"/>
        <v>127.40362455218515</v>
      </c>
      <c r="R45" s="111">
        <f t="shared" ca="1" si="7"/>
        <v>7.3669871861054821</v>
      </c>
      <c r="S45" s="114">
        <f t="shared" ca="1" si="8"/>
        <v>139.22973859761711</v>
      </c>
      <c r="T45" s="60"/>
      <c r="U45" s="72"/>
      <c r="V45" s="72"/>
      <c r="W45" s="72"/>
      <c r="AM45" s="77"/>
      <c r="AN45" s="77"/>
    </row>
    <row r="46" spans="2:40" x14ac:dyDescent="0.2">
      <c r="B46" s="115">
        <v>11</v>
      </c>
      <c r="C46" s="116">
        <f ca="1">+Calculos!AP16</f>
        <v>45444</v>
      </c>
      <c r="D46" s="117">
        <f t="shared" ca="1" si="6"/>
        <v>31</v>
      </c>
      <c r="E46" s="118">
        <f ca="1">+Calculos!AQ16</f>
        <v>0</v>
      </c>
      <c r="F46" s="119">
        <f ca="1">+Calculos!AR16</f>
        <v>0</v>
      </c>
      <c r="G46" s="119">
        <f ca="1">IF(Calculos!AS16=0,0,Calculos!AS16-$C$22)</f>
        <v>0</v>
      </c>
      <c r="H46" s="119">
        <f ca="1">+Calculos!AT16</f>
        <v>0</v>
      </c>
      <c r="I46" s="120">
        <f ca="1">+Calculos!AU16</f>
        <v>0</v>
      </c>
      <c r="J46" s="120">
        <f t="shared" ca="1" si="1"/>
        <v>0</v>
      </c>
      <c r="K46" s="120">
        <f ca="1">+Calculos!AV16</f>
        <v>0</v>
      </c>
      <c r="L46" s="121">
        <f t="shared" ca="1" si="2"/>
        <v>0</v>
      </c>
      <c r="M46" s="122">
        <f t="shared" ca="1" si="11"/>
        <v>0</v>
      </c>
      <c r="N46" s="120">
        <f t="shared" ca="1" si="3"/>
        <v>0</v>
      </c>
      <c r="O46" s="120">
        <f t="shared" ca="1" si="9"/>
        <v>0</v>
      </c>
      <c r="P46" s="123">
        <f t="shared" ca="1" si="10"/>
        <v>0</v>
      </c>
      <c r="Q46" s="113">
        <f t="shared" ca="1" si="5"/>
        <v>0</v>
      </c>
      <c r="R46" s="111">
        <f t="shared" ca="1" si="7"/>
        <v>0</v>
      </c>
      <c r="S46" s="114">
        <f t="shared" ca="1" si="8"/>
        <v>0</v>
      </c>
      <c r="T46" s="60"/>
      <c r="U46" s="72"/>
      <c r="V46" s="72"/>
      <c r="W46" s="72"/>
      <c r="AM46" s="77"/>
      <c r="AN46" s="77"/>
    </row>
    <row r="47" spans="2:40" x14ac:dyDescent="0.2">
      <c r="B47" s="115">
        <v>12</v>
      </c>
      <c r="C47" s="116">
        <f ca="1">+Calculos!AP17</f>
        <v>45474</v>
      </c>
      <c r="D47" s="117">
        <f t="shared" ca="1" si="6"/>
        <v>30</v>
      </c>
      <c r="E47" s="118">
        <f ca="1">+Calculos!AQ17</f>
        <v>0</v>
      </c>
      <c r="F47" s="119">
        <f ca="1">+Calculos!AR17</f>
        <v>0</v>
      </c>
      <c r="G47" s="119">
        <f ca="1">IF(Calculos!AS17=0,0,Calculos!AS17-$C$22)</f>
        <v>0</v>
      </c>
      <c r="H47" s="119">
        <f ca="1">+Calculos!AT17</f>
        <v>0</v>
      </c>
      <c r="I47" s="120">
        <f ca="1">+Calculos!AU17</f>
        <v>0</v>
      </c>
      <c r="J47" s="120">
        <f t="shared" ca="1" si="1"/>
        <v>0</v>
      </c>
      <c r="K47" s="120">
        <f ca="1">+Calculos!AV17</f>
        <v>0</v>
      </c>
      <c r="L47" s="121">
        <f t="shared" ca="1" si="2"/>
        <v>0</v>
      </c>
      <c r="M47" s="122">
        <f t="shared" ca="1" si="11"/>
        <v>0</v>
      </c>
      <c r="N47" s="120">
        <f t="shared" ca="1" si="3"/>
        <v>0</v>
      </c>
      <c r="O47" s="120">
        <f t="shared" ca="1" si="9"/>
        <v>0</v>
      </c>
      <c r="P47" s="123">
        <f t="shared" ca="1" si="10"/>
        <v>0</v>
      </c>
      <c r="Q47" s="113">
        <f t="shared" ca="1" si="5"/>
        <v>0</v>
      </c>
      <c r="R47" s="111">
        <f t="shared" ca="1" si="7"/>
        <v>0</v>
      </c>
      <c r="S47" s="114">
        <f t="shared" ca="1" si="8"/>
        <v>0</v>
      </c>
      <c r="T47" s="60"/>
      <c r="U47" s="72"/>
      <c r="V47" s="72"/>
      <c r="W47" s="72"/>
      <c r="AM47" s="77"/>
      <c r="AN47" s="77"/>
    </row>
    <row r="48" spans="2:40" x14ac:dyDescent="0.2">
      <c r="B48" s="115">
        <v>13</v>
      </c>
      <c r="C48" s="116">
        <f ca="1">+Calculos!AP18</f>
        <v>45505</v>
      </c>
      <c r="D48" s="117">
        <f t="shared" ca="1" si="6"/>
        <v>31</v>
      </c>
      <c r="E48" s="118">
        <f ca="1">+Calculos!AQ18</f>
        <v>0</v>
      </c>
      <c r="F48" s="119">
        <f ca="1">+Calculos!AR18</f>
        <v>0</v>
      </c>
      <c r="G48" s="119">
        <f ca="1">IF(Calculos!AS18=0,0,Calculos!AS18-$C$22)</f>
        <v>0</v>
      </c>
      <c r="H48" s="119">
        <f ca="1">+Calculos!AT18</f>
        <v>0</v>
      </c>
      <c r="I48" s="120">
        <f ca="1">+Calculos!AU18</f>
        <v>0</v>
      </c>
      <c r="J48" s="120">
        <f t="shared" ca="1" si="1"/>
        <v>0</v>
      </c>
      <c r="K48" s="120">
        <f ca="1">+Calculos!AV18</f>
        <v>0</v>
      </c>
      <c r="L48" s="121">
        <f t="shared" ca="1" si="2"/>
        <v>0</v>
      </c>
      <c r="M48" s="122">
        <f t="shared" ca="1" si="11"/>
        <v>0</v>
      </c>
      <c r="N48" s="120">
        <f t="shared" ca="1" si="3"/>
        <v>0</v>
      </c>
      <c r="O48" s="120">
        <f t="shared" ca="1" si="9"/>
        <v>0</v>
      </c>
      <c r="P48" s="123">
        <f t="shared" ca="1" si="10"/>
        <v>0</v>
      </c>
      <c r="Q48" s="113">
        <f t="shared" ca="1" si="5"/>
        <v>0</v>
      </c>
      <c r="R48" s="111">
        <f t="shared" ca="1" si="7"/>
        <v>0</v>
      </c>
      <c r="S48" s="114">
        <f t="shared" ca="1" si="8"/>
        <v>0</v>
      </c>
      <c r="T48" s="60"/>
      <c r="U48" s="72"/>
      <c r="V48" s="72"/>
      <c r="W48" s="72"/>
      <c r="AM48" s="77"/>
      <c r="AN48" s="77"/>
    </row>
    <row r="49" spans="2:40" x14ac:dyDescent="0.2">
      <c r="B49" s="115">
        <v>14</v>
      </c>
      <c r="C49" s="116">
        <f ca="1">+Calculos!AP19</f>
        <v>45536</v>
      </c>
      <c r="D49" s="117">
        <f t="shared" ca="1" si="6"/>
        <v>31</v>
      </c>
      <c r="E49" s="118">
        <f ca="1">+Calculos!AQ19</f>
        <v>0</v>
      </c>
      <c r="F49" s="119">
        <f ca="1">+Calculos!AR19</f>
        <v>0</v>
      </c>
      <c r="G49" s="119">
        <f ca="1">IF(Calculos!AS19=0,0,Calculos!AS19-$C$22)</f>
        <v>0</v>
      </c>
      <c r="H49" s="119">
        <f ca="1">+Calculos!AT19</f>
        <v>0</v>
      </c>
      <c r="I49" s="120">
        <f ca="1">+Calculos!AU19</f>
        <v>0</v>
      </c>
      <c r="J49" s="120">
        <f t="shared" ca="1" si="1"/>
        <v>0</v>
      </c>
      <c r="K49" s="120">
        <f ca="1">+Calculos!AV19</f>
        <v>0</v>
      </c>
      <c r="L49" s="121">
        <f t="shared" ca="1" si="2"/>
        <v>0</v>
      </c>
      <c r="M49" s="122">
        <f t="shared" ca="1" si="11"/>
        <v>0</v>
      </c>
      <c r="N49" s="120">
        <f t="shared" ca="1" si="3"/>
        <v>0</v>
      </c>
      <c r="O49" s="120">
        <f t="shared" ca="1" si="9"/>
        <v>0</v>
      </c>
      <c r="P49" s="123">
        <f t="shared" ca="1" si="10"/>
        <v>0</v>
      </c>
      <c r="Q49" s="113">
        <f t="shared" ca="1" si="5"/>
        <v>0</v>
      </c>
      <c r="R49" s="111">
        <f t="shared" ca="1" si="7"/>
        <v>0</v>
      </c>
      <c r="S49" s="114">
        <f t="shared" ca="1" si="8"/>
        <v>0</v>
      </c>
      <c r="T49" s="60"/>
      <c r="U49" s="72"/>
      <c r="V49" s="72"/>
      <c r="W49" s="72"/>
      <c r="AM49" s="77"/>
      <c r="AN49" s="77"/>
    </row>
    <row r="50" spans="2:40" x14ac:dyDescent="0.2">
      <c r="B50" s="115">
        <v>15</v>
      </c>
      <c r="C50" s="116">
        <f ca="1">+Calculos!AP20</f>
        <v>45566</v>
      </c>
      <c r="D50" s="117">
        <f t="shared" ca="1" si="6"/>
        <v>30</v>
      </c>
      <c r="E50" s="118">
        <f ca="1">+Calculos!AQ20</f>
        <v>0</v>
      </c>
      <c r="F50" s="119">
        <f ca="1">+Calculos!AR20</f>
        <v>0</v>
      </c>
      <c r="G50" s="119">
        <f ca="1">IF(Calculos!AS20=0,0,Calculos!AS20-$C$22)</f>
        <v>0</v>
      </c>
      <c r="H50" s="119">
        <f ca="1">+Calculos!AT20</f>
        <v>0</v>
      </c>
      <c r="I50" s="120">
        <f ca="1">+Calculos!AU20</f>
        <v>0</v>
      </c>
      <c r="J50" s="120">
        <f t="shared" ca="1" si="1"/>
        <v>0</v>
      </c>
      <c r="K50" s="120">
        <f ca="1">+Calculos!AV20</f>
        <v>0</v>
      </c>
      <c r="L50" s="121">
        <f t="shared" ca="1" si="2"/>
        <v>0</v>
      </c>
      <c r="M50" s="122">
        <f t="shared" ca="1" si="11"/>
        <v>0</v>
      </c>
      <c r="N50" s="120">
        <f t="shared" ca="1" si="3"/>
        <v>0</v>
      </c>
      <c r="O50" s="120">
        <f t="shared" ca="1" si="9"/>
        <v>0</v>
      </c>
      <c r="P50" s="123">
        <f t="shared" ca="1" si="10"/>
        <v>0</v>
      </c>
      <c r="Q50" s="113">
        <f t="shared" ca="1" si="5"/>
        <v>0</v>
      </c>
      <c r="R50" s="111">
        <f t="shared" ca="1" si="7"/>
        <v>0</v>
      </c>
      <c r="S50" s="114">
        <f t="shared" ca="1" si="8"/>
        <v>0</v>
      </c>
      <c r="T50" s="60"/>
      <c r="U50" s="72"/>
      <c r="V50" s="72"/>
      <c r="W50" s="72"/>
      <c r="AM50" s="77"/>
      <c r="AN50" s="77"/>
    </row>
    <row r="51" spans="2:40" x14ac:dyDescent="0.2">
      <c r="B51" s="115">
        <v>16</v>
      </c>
      <c r="C51" s="116">
        <f ca="1">+Calculos!AP21</f>
        <v>45597</v>
      </c>
      <c r="D51" s="117">
        <f t="shared" ca="1" si="6"/>
        <v>31</v>
      </c>
      <c r="E51" s="118">
        <f ca="1">+Calculos!AQ21</f>
        <v>0</v>
      </c>
      <c r="F51" s="119">
        <f ca="1">+Calculos!AR21</f>
        <v>0</v>
      </c>
      <c r="G51" s="119">
        <f ca="1">IF(Calculos!AS21=0,0,Calculos!AS21-$C$22)</f>
        <v>0</v>
      </c>
      <c r="H51" s="119">
        <f ca="1">+Calculos!AT21</f>
        <v>0</v>
      </c>
      <c r="I51" s="120">
        <f ca="1">+Calculos!AU21</f>
        <v>0</v>
      </c>
      <c r="J51" s="120">
        <f t="shared" ca="1" si="1"/>
        <v>0</v>
      </c>
      <c r="K51" s="120">
        <f ca="1">+Calculos!AV21</f>
        <v>0</v>
      </c>
      <c r="L51" s="121">
        <f t="shared" ca="1" si="2"/>
        <v>0</v>
      </c>
      <c r="M51" s="122">
        <f t="shared" ca="1" si="11"/>
        <v>0</v>
      </c>
      <c r="N51" s="120">
        <f t="shared" ca="1" si="3"/>
        <v>0</v>
      </c>
      <c r="O51" s="120">
        <f t="shared" ca="1" si="9"/>
        <v>0</v>
      </c>
      <c r="P51" s="123">
        <f t="shared" ca="1" si="10"/>
        <v>0</v>
      </c>
      <c r="Q51" s="113">
        <f t="shared" ca="1" si="5"/>
        <v>0</v>
      </c>
      <c r="R51" s="111">
        <f t="shared" ca="1" si="7"/>
        <v>0</v>
      </c>
      <c r="S51" s="114">
        <f t="shared" ca="1" si="8"/>
        <v>0</v>
      </c>
      <c r="T51" s="60"/>
      <c r="U51" s="72"/>
      <c r="V51" s="72"/>
      <c r="W51" s="72"/>
      <c r="AM51" s="77"/>
      <c r="AN51" s="77"/>
    </row>
    <row r="52" spans="2:40" x14ac:dyDescent="0.2">
      <c r="B52" s="115">
        <v>17</v>
      </c>
      <c r="C52" s="116">
        <f ca="1">+Calculos!AP22</f>
        <v>45627</v>
      </c>
      <c r="D52" s="117">
        <f t="shared" ca="1" si="6"/>
        <v>30</v>
      </c>
      <c r="E52" s="118">
        <f ca="1">+Calculos!AQ22</f>
        <v>0</v>
      </c>
      <c r="F52" s="119">
        <f ca="1">+Calculos!AR22</f>
        <v>0</v>
      </c>
      <c r="G52" s="119">
        <f ca="1">IF(Calculos!AS22=0,0,Calculos!AS22-$C$22)</f>
        <v>0</v>
      </c>
      <c r="H52" s="119">
        <f ca="1">+Calculos!AT22</f>
        <v>0</v>
      </c>
      <c r="I52" s="120">
        <f ca="1">+Calculos!AU22</f>
        <v>0</v>
      </c>
      <c r="J52" s="120">
        <f t="shared" ca="1" si="1"/>
        <v>0</v>
      </c>
      <c r="K52" s="120">
        <f ca="1">+Calculos!AV22</f>
        <v>0</v>
      </c>
      <c r="L52" s="121">
        <f t="shared" ca="1" si="2"/>
        <v>0</v>
      </c>
      <c r="M52" s="122">
        <f t="shared" ca="1" si="11"/>
        <v>0</v>
      </c>
      <c r="N52" s="120">
        <f t="shared" ca="1" si="3"/>
        <v>0</v>
      </c>
      <c r="O52" s="120">
        <f t="shared" ca="1" si="9"/>
        <v>0</v>
      </c>
      <c r="P52" s="123">
        <f t="shared" ca="1" si="10"/>
        <v>0</v>
      </c>
      <c r="Q52" s="113">
        <f t="shared" ca="1" si="5"/>
        <v>0</v>
      </c>
      <c r="R52" s="111">
        <f t="shared" ca="1" si="7"/>
        <v>0</v>
      </c>
      <c r="S52" s="114">
        <f t="shared" ca="1" si="8"/>
        <v>0</v>
      </c>
      <c r="T52" s="60"/>
      <c r="U52" s="72"/>
      <c r="V52" s="72"/>
      <c r="W52" s="72"/>
      <c r="AM52" s="77"/>
      <c r="AN52" s="77"/>
    </row>
    <row r="53" spans="2:40" x14ac:dyDescent="0.2">
      <c r="B53" s="115">
        <v>18</v>
      </c>
      <c r="C53" s="116">
        <f ca="1">+Calculos!AP23</f>
        <v>45658</v>
      </c>
      <c r="D53" s="117">
        <f t="shared" ca="1" si="6"/>
        <v>31</v>
      </c>
      <c r="E53" s="118">
        <f ca="1">+Calculos!AQ23</f>
        <v>0</v>
      </c>
      <c r="F53" s="119">
        <f ca="1">+Calculos!AR23</f>
        <v>0</v>
      </c>
      <c r="G53" s="119">
        <f ca="1">IF(Calculos!AS23=0,0,Calculos!AS23-$C$22)</f>
        <v>0</v>
      </c>
      <c r="H53" s="119">
        <f ca="1">+Calculos!AT23</f>
        <v>0</v>
      </c>
      <c r="I53" s="120">
        <f ca="1">+Calculos!AU23</f>
        <v>0</v>
      </c>
      <c r="J53" s="120">
        <f t="shared" ca="1" si="1"/>
        <v>0</v>
      </c>
      <c r="K53" s="120">
        <f ca="1">+Calculos!AV23</f>
        <v>0</v>
      </c>
      <c r="L53" s="121">
        <f t="shared" ca="1" si="2"/>
        <v>0</v>
      </c>
      <c r="M53" s="122">
        <f t="shared" ca="1" si="11"/>
        <v>0</v>
      </c>
      <c r="N53" s="120">
        <f t="shared" ca="1" si="3"/>
        <v>0</v>
      </c>
      <c r="O53" s="120">
        <f t="shared" ca="1" si="9"/>
        <v>0</v>
      </c>
      <c r="P53" s="123">
        <f t="shared" ca="1" si="10"/>
        <v>0</v>
      </c>
      <c r="Q53" s="113">
        <f t="shared" ca="1" si="5"/>
        <v>0</v>
      </c>
      <c r="R53" s="111">
        <f t="shared" ca="1" si="7"/>
        <v>0</v>
      </c>
      <c r="S53" s="114">
        <f t="shared" ca="1" si="8"/>
        <v>0</v>
      </c>
      <c r="T53" s="60"/>
      <c r="U53" s="72"/>
      <c r="V53" s="72"/>
      <c r="W53" s="72"/>
      <c r="AM53" s="77"/>
      <c r="AN53" s="77"/>
    </row>
    <row r="54" spans="2:40" x14ac:dyDescent="0.2">
      <c r="B54" s="115">
        <v>19</v>
      </c>
      <c r="C54" s="116">
        <f ca="1">+Calculos!AP24</f>
        <v>45689</v>
      </c>
      <c r="D54" s="117">
        <f t="shared" ca="1" si="6"/>
        <v>31</v>
      </c>
      <c r="E54" s="118">
        <f ca="1">+Calculos!AQ24</f>
        <v>0</v>
      </c>
      <c r="F54" s="119">
        <f ca="1">+Calculos!AR24</f>
        <v>0</v>
      </c>
      <c r="G54" s="119">
        <f ca="1">IF(Calculos!AS24=0,0,Calculos!AS24-$C$22)</f>
        <v>0</v>
      </c>
      <c r="H54" s="119">
        <f ca="1">+Calculos!AT24</f>
        <v>0</v>
      </c>
      <c r="I54" s="120">
        <f ca="1">+Calculos!AU24</f>
        <v>0</v>
      </c>
      <c r="J54" s="120">
        <f t="shared" ca="1" si="1"/>
        <v>0</v>
      </c>
      <c r="K54" s="120">
        <f ca="1">+Calculos!AV24</f>
        <v>0</v>
      </c>
      <c r="L54" s="121">
        <f t="shared" ca="1" si="2"/>
        <v>0</v>
      </c>
      <c r="M54" s="122">
        <f t="shared" ca="1" si="11"/>
        <v>0</v>
      </c>
      <c r="N54" s="120">
        <f t="shared" ca="1" si="3"/>
        <v>0</v>
      </c>
      <c r="O54" s="120">
        <f t="shared" ca="1" si="9"/>
        <v>0</v>
      </c>
      <c r="P54" s="123">
        <f t="shared" ca="1" si="10"/>
        <v>0</v>
      </c>
      <c r="Q54" s="113">
        <f t="shared" ca="1" si="5"/>
        <v>0</v>
      </c>
      <c r="R54" s="111">
        <f t="shared" ca="1" si="7"/>
        <v>0</v>
      </c>
      <c r="S54" s="114">
        <f t="shared" ca="1" si="8"/>
        <v>0</v>
      </c>
      <c r="T54" s="60"/>
      <c r="U54" s="72"/>
      <c r="V54" s="72"/>
      <c r="W54" s="72"/>
      <c r="AM54" s="77"/>
      <c r="AN54" s="77"/>
    </row>
    <row r="55" spans="2:40" x14ac:dyDescent="0.2">
      <c r="B55" s="115">
        <v>20</v>
      </c>
      <c r="C55" s="116">
        <f ca="1">+Calculos!AP25</f>
        <v>45717</v>
      </c>
      <c r="D55" s="117">
        <f t="shared" ca="1" si="6"/>
        <v>28</v>
      </c>
      <c r="E55" s="118">
        <f ca="1">+Calculos!AQ25</f>
        <v>0</v>
      </c>
      <c r="F55" s="119">
        <f ca="1">+Calculos!AR25</f>
        <v>0</v>
      </c>
      <c r="G55" s="119">
        <f ca="1">IF(Calculos!AS25=0,0,Calculos!AS25-$C$22)</f>
        <v>0</v>
      </c>
      <c r="H55" s="119">
        <f ca="1">+Calculos!AT25</f>
        <v>0</v>
      </c>
      <c r="I55" s="120">
        <f ca="1">+Calculos!AU25</f>
        <v>0</v>
      </c>
      <c r="J55" s="120">
        <f t="shared" ca="1" si="1"/>
        <v>0</v>
      </c>
      <c r="K55" s="120">
        <f ca="1">+Calculos!AV25</f>
        <v>0</v>
      </c>
      <c r="L55" s="121">
        <f t="shared" ca="1" si="2"/>
        <v>0</v>
      </c>
      <c r="M55" s="122">
        <f t="shared" ca="1" si="11"/>
        <v>0</v>
      </c>
      <c r="N55" s="120">
        <f t="shared" ca="1" si="3"/>
        <v>0</v>
      </c>
      <c r="O55" s="120">
        <f t="shared" ca="1" si="9"/>
        <v>0</v>
      </c>
      <c r="P55" s="123">
        <f t="shared" ca="1" si="10"/>
        <v>0</v>
      </c>
      <c r="Q55" s="113">
        <f t="shared" ca="1" si="5"/>
        <v>0</v>
      </c>
      <c r="R55" s="111">
        <f t="shared" ca="1" si="7"/>
        <v>0</v>
      </c>
      <c r="S55" s="114">
        <f t="shared" ca="1" si="8"/>
        <v>0</v>
      </c>
      <c r="T55" s="60"/>
      <c r="U55" s="72"/>
      <c r="V55" s="72"/>
      <c r="W55" s="72"/>
      <c r="AM55" s="77"/>
      <c r="AN55" s="77"/>
    </row>
    <row r="56" spans="2:40" x14ac:dyDescent="0.2">
      <c r="B56" s="115">
        <v>21</v>
      </c>
      <c r="C56" s="116">
        <f ca="1">+Calculos!AP26</f>
        <v>45748</v>
      </c>
      <c r="D56" s="117">
        <f t="shared" ca="1" si="6"/>
        <v>31</v>
      </c>
      <c r="E56" s="118">
        <f ca="1">+Calculos!AQ26</f>
        <v>0</v>
      </c>
      <c r="F56" s="119">
        <f ca="1">+Calculos!AR26</f>
        <v>0</v>
      </c>
      <c r="G56" s="119">
        <f ca="1">IF(Calculos!AS26=0,0,Calculos!AS26-$C$22)</f>
        <v>0</v>
      </c>
      <c r="H56" s="119">
        <f ca="1">+Calculos!AT26</f>
        <v>0</v>
      </c>
      <c r="I56" s="120">
        <f ca="1">+Calculos!AU26</f>
        <v>0</v>
      </c>
      <c r="J56" s="120">
        <f t="shared" ca="1" si="1"/>
        <v>0</v>
      </c>
      <c r="K56" s="120">
        <f ca="1">+Calculos!AV26</f>
        <v>0</v>
      </c>
      <c r="L56" s="121">
        <f t="shared" ca="1" si="2"/>
        <v>0</v>
      </c>
      <c r="M56" s="122">
        <f t="shared" ca="1" si="11"/>
        <v>0</v>
      </c>
      <c r="N56" s="120">
        <f t="shared" ca="1" si="3"/>
        <v>0</v>
      </c>
      <c r="O56" s="120">
        <f t="shared" ca="1" si="9"/>
        <v>0</v>
      </c>
      <c r="P56" s="123">
        <f t="shared" ca="1" si="10"/>
        <v>0</v>
      </c>
      <c r="Q56" s="113">
        <f t="shared" ca="1" si="5"/>
        <v>0</v>
      </c>
      <c r="R56" s="111">
        <f t="shared" ca="1" si="7"/>
        <v>0</v>
      </c>
      <c r="S56" s="114">
        <f t="shared" ca="1" si="8"/>
        <v>0</v>
      </c>
      <c r="T56" s="60"/>
      <c r="U56" s="72"/>
      <c r="V56" s="72"/>
      <c r="W56" s="72"/>
      <c r="AM56" s="77"/>
      <c r="AN56" s="77"/>
    </row>
    <row r="57" spans="2:40" x14ac:dyDescent="0.2">
      <c r="B57" s="115">
        <v>22</v>
      </c>
      <c r="C57" s="116">
        <f ca="1">+Calculos!AP27</f>
        <v>45778</v>
      </c>
      <c r="D57" s="117">
        <f t="shared" ca="1" si="6"/>
        <v>30</v>
      </c>
      <c r="E57" s="118">
        <f ca="1">+Calculos!AQ27</f>
        <v>0</v>
      </c>
      <c r="F57" s="119">
        <f ca="1">+Calculos!AR27</f>
        <v>0</v>
      </c>
      <c r="G57" s="119">
        <f ca="1">IF(Calculos!AS27=0,0,Calculos!AS27-$C$22)</f>
        <v>0</v>
      </c>
      <c r="H57" s="119">
        <f ca="1">+Calculos!AT27</f>
        <v>0</v>
      </c>
      <c r="I57" s="120">
        <f ca="1">+Calculos!AU27</f>
        <v>0</v>
      </c>
      <c r="J57" s="120">
        <f t="shared" ca="1" si="1"/>
        <v>0</v>
      </c>
      <c r="K57" s="120">
        <f ca="1">+Calculos!AV27</f>
        <v>0</v>
      </c>
      <c r="L57" s="121">
        <f t="shared" ca="1" si="2"/>
        <v>0</v>
      </c>
      <c r="M57" s="122">
        <f t="shared" ca="1" si="11"/>
        <v>0</v>
      </c>
      <c r="N57" s="120">
        <f t="shared" ca="1" si="3"/>
        <v>0</v>
      </c>
      <c r="O57" s="120">
        <f t="shared" ca="1" si="9"/>
        <v>0</v>
      </c>
      <c r="P57" s="123">
        <f t="shared" ca="1" si="10"/>
        <v>0</v>
      </c>
      <c r="Q57" s="113">
        <f t="shared" ca="1" si="5"/>
        <v>0</v>
      </c>
      <c r="R57" s="111">
        <f t="shared" ca="1" si="7"/>
        <v>0</v>
      </c>
      <c r="S57" s="114">
        <f t="shared" ca="1" si="8"/>
        <v>0</v>
      </c>
      <c r="T57" s="60"/>
      <c r="U57" s="72"/>
      <c r="V57" s="72"/>
      <c r="W57" s="72"/>
      <c r="AM57" s="77"/>
      <c r="AN57" s="77"/>
    </row>
    <row r="58" spans="2:40" x14ac:dyDescent="0.2">
      <c r="B58" s="115">
        <v>23</v>
      </c>
      <c r="C58" s="116">
        <f ca="1">+Calculos!AP28</f>
        <v>45809</v>
      </c>
      <c r="D58" s="117">
        <f t="shared" ca="1" si="6"/>
        <v>31</v>
      </c>
      <c r="E58" s="118">
        <f ca="1">+Calculos!AQ28</f>
        <v>0</v>
      </c>
      <c r="F58" s="119">
        <f ca="1">+Calculos!AR28</f>
        <v>0</v>
      </c>
      <c r="G58" s="119">
        <f ca="1">IF(Calculos!AS28=0,0,Calculos!AS28-$C$22)</f>
        <v>0</v>
      </c>
      <c r="H58" s="119">
        <f ca="1">+Calculos!AT28</f>
        <v>0</v>
      </c>
      <c r="I58" s="120">
        <f ca="1">+Calculos!AU28</f>
        <v>0</v>
      </c>
      <c r="J58" s="120">
        <f t="shared" ca="1" si="1"/>
        <v>0</v>
      </c>
      <c r="K58" s="120">
        <f ca="1">+Calculos!AV28</f>
        <v>0</v>
      </c>
      <c r="L58" s="121">
        <f t="shared" ca="1" si="2"/>
        <v>0</v>
      </c>
      <c r="M58" s="122">
        <f t="shared" ca="1" si="11"/>
        <v>0</v>
      </c>
      <c r="N58" s="120">
        <f t="shared" ca="1" si="3"/>
        <v>0</v>
      </c>
      <c r="O58" s="120">
        <f t="shared" ca="1" si="9"/>
        <v>0</v>
      </c>
      <c r="P58" s="123">
        <f t="shared" ca="1" si="10"/>
        <v>0</v>
      </c>
      <c r="Q58" s="113">
        <f ca="1">IF(OR($C$20&gt;0,($C$11-$C$9)&gt;25),(M58-M59),MIN(M58, MAX(L58-R58-O58-P58-N58,0)))</f>
        <v>0</v>
      </c>
      <c r="R58" s="111">
        <f t="shared" ca="1" si="7"/>
        <v>0</v>
      </c>
      <c r="S58" s="114">
        <f t="shared" ca="1" si="8"/>
        <v>0</v>
      </c>
      <c r="T58" s="60"/>
      <c r="U58" s="72"/>
      <c r="V58" s="72"/>
      <c r="W58" s="72"/>
      <c r="AM58" s="77"/>
      <c r="AN58" s="77"/>
    </row>
    <row r="59" spans="2:40" x14ac:dyDescent="0.2">
      <c r="B59" s="115">
        <v>24</v>
      </c>
      <c r="C59" s="116">
        <f ca="1">+Calculos!AP29</f>
        <v>45839</v>
      </c>
      <c r="D59" s="117">
        <f t="shared" ca="1" si="6"/>
        <v>30</v>
      </c>
      <c r="E59" s="118">
        <f ca="1">+Calculos!AQ29</f>
        <v>0</v>
      </c>
      <c r="F59" s="119">
        <f ca="1">+Calculos!AR29</f>
        <v>0</v>
      </c>
      <c r="G59" s="119">
        <f ca="1">IF(Calculos!AS29=0,0,Calculos!AS29-$C$22)</f>
        <v>0</v>
      </c>
      <c r="H59" s="119">
        <f ca="1">+Calculos!AT29</f>
        <v>0</v>
      </c>
      <c r="I59" s="120">
        <f ca="1">+Calculos!AU29</f>
        <v>0</v>
      </c>
      <c r="J59" s="120">
        <f t="shared" ca="1" si="1"/>
        <v>0</v>
      </c>
      <c r="K59" s="120">
        <f ca="1">+Calculos!AV29</f>
        <v>0</v>
      </c>
      <c r="L59" s="121">
        <f t="shared" ca="1" si="2"/>
        <v>0</v>
      </c>
      <c r="M59" s="122">
        <f t="shared" ca="1" si="11"/>
        <v>0</v>
      </c>
      <c r="N59" s="120">
        <f t="shared" ca="1" si="3"/>
        <v>0</v>
      </c>
      <c r="O59" s="120">
        <f t="shared" ca="1" si="9"/>
        <v>0</v>
      </c>
      <c r="P59" s="123">
        <f t="shared" ca="1" si="10"/>
        <v>0</v>
      </c>
      <c r="Q59" s="113">
        <f ca="1">IF(OR($C$20&gt;0,($C$11-$C$9)&gt;25),(M59-M60),MIN(M59, MAX(L59-R59-O59-P59-N59,0)))</f>
        <v>0</v>
      </c>
      <c r="R59" s="111">
        <f t="shared" ca="1" si="7"/>
        <v>0</v>
      </c>
      <c r="S59" s="114">
        <f t="shared" ca="1" si="8"/>
        <v>0</v>
      </c>
      <c r="T59" s="60"/>
      <c r="U59" s="72"/>
      <c r="V59" s="72"/>
      <c r="W59" s="72"/>
      <c r="AM59" s="77"/>
      <c r="AN59" s="77"/>
    </row>
    <row r="60" spans="2:40" x14ac:dyDescent="0.2">
      <c r="B60" s="115">
        <v>25</v>
      </c>
      <c r="C60" s="116">
        <f ca="1">+Calculos!AP30</f>
        <v>45870</v>
      </c>
      <c r="D60" s="117">
        <f t="shared" ca="1" si="6"/>
        <v>31</v>
      </c>
      <c r="E60" s="118">
        <f ca="1">+Calculos!AQ30</f>
        <v>0</v>
      </c>
      <c r="F60" s="119">
        <f ca="1">+Calculos!AR30</f>
        <v>0</v>
      </c>
      <c r="G60" s="119">
        <f ca="1">IF(Calculos!AS30=0,0,Calculos!AS30-$C$22)</f>
        <v>0</v>
      </c>
      <c r="H60" s="119">
        <f ca="1">+Calculos!AT30</f>
        <v>0</v>
      </c>
      <c r="I60" s="120">
        <f ca="1">+Calculos!AU30</f>
        <v>0</v>
      </c>
      <c r="J60" s="120">
        <f t="shared" ca="1" si="1"/>
        <v>0</v>
      </c>
      <c r="K60" s="120">
        <f ca="1">+Calculos!AV30</f>
        <v>0</v>
      </c>
      <c r="L60" s="121">
        <f t="shared" ca="1" si="2"/>
        <v>0</v>
      </c>
      <c r="M60" s="122">
        <f t="shared" ca="1" si="11"/>
        <v>0</v>
      </c>
      <c r="N60" s="120">
        <f t="shared" ca="1" si="3"/>
        <v>0</v>
      </c>
      <c r="O60" s="120">
        <f t="shared" ca="1" si="9"/>
        <v>0</v>
      </c>
      <c r="P60" s="123">
        <f t="shared" ca="1" si="10"/>
        <v>0</v>
      </c>
      <c r="Q60" s="113">
        <f ca="1">IF(OR($C$20&gt;0,($C$11-$C$9)&gt;25),(M60-M61),MIN(M60, MAX(L60-R60-O60-P60-N60,0)))</f>
        <v>0</v>
      </c>
      <c r="R60" s="111">
        <f t="shared" ca="1" si="7"/>
        <v>0</v>
      </c>
      <c r="S60" s="114">
        <f t="shared" ca="1" si="8"/>
        <v>0</v>
      </c>
      <c r="T60" s="60"/>
      <c r="U60" s="72"/>
      <c r="V60" s="72"/>
      <c r="W60" s="72"/>
      <c r="AM60" s="77"/>
      <c r="AN60" s="77"/>
    </row>
    <row r="61" spans="2:40" x14ac:dyDescent="0.2">
      <c r="B61" s="115">
        <v>26</v>
      </c>
      <c r="C61" s="116">
        <f ca="1">+Calculos!AP31</f>
        <v>45901</v>
      </c>
      <c r="D61" s="117">
        <f t="shared" ca="1" si="6"/>
        <v>31</v>
      </c>
      <c r="E61" s="118">
        <f ca="1">+Calculos!AQ31</f>
        <v>0</v>
      </c>
      <c r="F61" s="119">
        <f ca="1">+Calculos!AR31</f>
        <v>0</v>
      </c>
      <c r="G61" s="119">
        <f ca="1">IF(Calculos!AS31=0,0,Calculos!AS31-$C$22)</f>
        <v>0</v>
      </c>
      <c r="H61" s="119">
        <f ca="1">+Calculos!AT31</f>
        <v>0</v>
      </c>
      <c r="I61" s="120">
        <f ca="1">+Calculos!AU31</f>
        <v>0</v>
      </c>
      <c r="J61" s="120">
        <f t="shared" ca="1" si="1"/>
        <v>0</v>
      </c>
      <c r="K61" s="120">
        <f ca="1">+Calculos!AV31</f>
        <v>0</v>
      </c>
      <c r="L61" s="121">
        <f t="shared" ca="1" si="2"/>
        <v>0</v>
      </c>
      <c r="M61" s="122">
        <f t="shared" ca="1" si="11"/>
        <v>0</v>
      </c>
      <c r="N61" s="120">
        <f t="shared" ca="1" si="3"/>
        <v>0</v>
      </c>
      <c r="O61" s="120">
        <f t="shared" ca="1" si="9"/>
        <v>0</v>
      </c>
      <c r="P61" s="123">
        <f t="shared" ca="1" si="10"/>
        <v>0</v>
      </c>
      <c r="Q61" s="113">
        <f t="shared" ref="Q61:Q124" ca="1" si="12">IF(OR($C$20&gt;0,($C$11-$C$9)&gt;25),(M61-M62),MIN(M61, MAX(L61-R61-O61-P61-N61,0)))</f>
        <v>0</v>
      </c>
      <c r="R61" s="111">
        <f t="shared" ca="1" si="7"/>
        <v>0</v>
      </c>
      <c r="S61" s="114">
        <f t="shared" ca="1" si="8"/>
        <v>0</v>
      </c>
      <c r="T61" s="60"/>
    </row>
    <row r="62" spans="2:40" x14ac:dyDescent="0.2">
      <c r="B62" s="115">
        <v>27</v>
      </c>
      <c r="C62" s="116">
        <f ca="1">+Calculos!AP32</f>
        <v>45931</v>
      </c>
      <c r="D62" s="117">
        <f t="shared" ca="1" si="6"/>
        <v>30</v>
      </c>
      <c r="E62" s="118">
        <f ca="1">+Calculos!AQ32</f>
        <v>0</v>
      </c>
      <c r="F62" s="119">
        <f ca="1">+Calculos!AR32</f>
        <v>0</v>
      </c>
      <c r="G62" s="119">
        <f ca="1">IF(Calculos!AS32=0,0,Calculos!AS32-$C$22)</f>
        <v>0</v>
      </c>
      <c r="H62" s="119">
        <f ca="1">+Calculos!AT32</f>
        <v>0</v>
      </c>
      <c r="I62" s="120">
        <f ca="1">+Calculos!AU32</f>
        <v>0</v>
      </c>
      <c r="J62" s="120">
        <f t="shared" ca="1" si="1"/>
        <v>0</v>
      </c>
      <c r="K62" s="120">
        <f ca="1">+Calculos!AV32</f>
        <v>0</v>
      </c>
      <c r="L62" s="121">
        <f t="shared" ca="1" si="2"/>
        <v>0</v>
      </c>
      <c r="M62" s="122">
        <f t="shared" ca="1" si="11"/>
        <v>0</v>
      </c>
      <c r="N62" s="120">
        <f t="shared" ca="1" si="3"/>
        <v>0</v>
      </c>
      <c r="O62" s="120">
        <f t="shared" ca="1" si="9"/>
        <v>0</v>
      </c>
      <c r="P62" s="123">
        <f t="shared" ca="1" si="10"/>
        <v>0</v>
      </c>
      <c r="Q62" s="113">
        <f t="shared" ca="1" si="12"/>
        <v>0</v>
      </c>
      <c r="R62" s="111">
        <f t="shared" ca="1" si="7"/>
        <v>0</v>
      </c>
      <c r="S62" s="114">
        <f t="shared" ca="1" si="8"/>
        <v>0</v>
      </c>
      <c r="T62" s="60"/>
    </row>
    <row r="63" spans="2:40" x14ac:dyDescent="0.2">
      <c r="B63" s="115">
        <v>28</v>
      </c>
      <c r="C63" s="116">
        <f ca="1">+Calculos!AP33</f>
        <v>45962</v>
      </c>
      <c r="D63" s="117">
        <f t="shared" ca="1" si="6"/>
        <v>31</v>
      </c>
      <c r="E63" s="118">
        <f ca="1">+Calculos!AQ33</f>
        <v>0</v>
      </c>
      <c r="F63" s="119">
        <f ca="1">+Calculos!AR33</f>
        <v>0</v>
      </c>
      <c r="G63" s="119">
        <f ca="1">IF(Calculos!AS33=0,0,Calculos!AS33-$C$22)</f>
        <v>0</v>
      </c>
      <c r="H63" s="119">
        <f ca="1">+Calculos!AT33</f>
        <v>0</v>
      </c>
      <c r="I63" s="120">
        <f ca="1">+Calculos!AU33</f>
        <v>0</v>
      </c>
      <c r="J63" s="120">
        <f t="shared" ca="1" si="1"/>
        <v>0</v>
      </c>
      <c r="K63" s="120">
        <f ca="1">+Calculos!AV33</f>
        <v>0</v>
      </c>
      <c r="L63" s="121">
        <f t="shared" ca="1" si="2"/>
        <v>0</v>
      </c>
      <c r="M63" s="122">
        <f t="shared" ca="1" si="11"/>
        <v>0</v>
      </c>
      <c r="N63" s="120">
        <f t="shared" ca="1" si="3"/>
        <v>0</v>
      </c>
      <c r="O63" s="120">
        <f t="shared" ca="1" si="9"/>
        <v>0</v>
      </c>
      <c r="P63" s="123">
        <f t="shared" ca="1" si="10"/>
        <v>0</v>
      </c>
      <c r="Q63" s="113">
        <f t="shared" ca="1" si="12"/>
        <v>0</v>
      </c>
      <c r="R63" s="111">
        <f t="shared" ca="1" si="7"/>
        <v>0</v>
      </c>
      <c r="S63" s="114">
        <f t="shared" ca="1" si="8"/>
        <v>0</v>
      </c>
      <c r="T63" s="60"/>
    </row>
    <row r="64" spans="2:40" x14ac:dyDescent="0.2">
      <c r="B64" s="115">
        <v>29</v>
      </c>
      <c r="C64" s="116">
        <f ca="1">+Calculos!AP34</f>
        <v>45992</v>
      </c>
      <c r="D64" s="117">
        <f t="shared" ca="1" si="6"/>
        <v>30</v>
      </c>
      <c r="E64" s="118">
        <f ca="1">+Calculos!AQ34</f>
        <v>0</v>
      </c>
      <c r="F64" s="119">
        <f ca="1">+Calculos!AR34</f>
        <v>0</v>
      </c>
      <c r="G64" s="119">
        <f ca="1">IF(Calculos!AS34=0,0,Calculos!AS34-$C$22)</f>
        <v>0</v>
      </c>
      <c r="H64" s="119">
        <f ca="1">+Calculos!AT34</f>
        <v>0</v>
      </c>
      <c r="I64" s="120">
        <f ca="1">+Calculos!AU34</f>
        <v>0</v>
      </c>
      <c r="J64" s="120">
        <f t="shared" ca="1" si="1"/>
        <v>0</v>
      </c>
      <c r="K64" s="120">
        <f ca="1">+Calculos!AV34</f>
        <v>0</v>
      </c>
      <c r="L64" s="121">
        <f t="shared" ca="1" si="2"/>
        <v>0</v>
      </c>
      <c r="M64" s="122">
        <f t="shared" ca="1" si="11"/>
        <v>0</v>
      </c>
      <c r="N64" s="120">
        <f t="shared" ca="1" si="3"/>
        <v>0</v>
      </c>
      <c r="O64" s="120">
        <f t="shared" ca="1" si="9"/>
        <v>0</v>
      </c>
      <c r="P64" s="123">
        <f t="shared" ca="1" si="10"/>
        <v>0</v>
      </c>
      <c r="Q64" s="113">
        <f t="shared" ca="1" si="12"/>
        <v>0</v>
      </c>
      <c r="R64" s="111">
        <f t="shared" ca="1" si="7"/>
        <v>0</v>
      </c>
      <c r="S64" s="114">
        <f t="shared" ca="1" si="8"/>
        <v>0</v>
      </c>
      <c r="T64" s="60"/>
    </row>
    <row r="65" spans="2:20" x14ac:dyDescent="0.2">
      <c r="B65" s="115">
        <v>30</v>
      </c>
      <c r="C65" s="116">
        <f ca="1">+Calculos!AP35</f>
        <v>46023</v>
      </c>
      <c r="D65" s="117">
        <f t="shared" ca="1" si="6"/>
        <v>31</v>
      </c>
      <c r="E65" s="118">
        <f ca="1">+Calculos!AQ35</f>
        <v>0</v>
      </c>
      <c r="F65" s="119">
        <f ca="1">+Calculos!AR35</f>
        <v>0</v>
      </c>
      <c r="G65" s="119">
        <f ca="1">IF(Calculos!AS35=0,0,Calculos!AS35-$C$22)</f>
        <v>0</v>
      </c>
      <c r="H65" s="119">
        <f ca="1">+Calculos!AT35</f>
        <v>0</v>
      </c>
      <c r="I65" s="120">
        <f ca="1">+Calculos!AU35</f>
        <v>0</v>
      </c>
      <c r="J65" s="120">
        <f t="shared" ca="1" si="1"/>
        <v>0</v>
      </c>
      <c r="K65" s="120">
        <f ca="1">+Calculos!AV35</f>
        <v>0</v>
      </c>
      <c r="L65" s="121">
        <f t="shared" ca="1" si="2"/>
        <v>0</v>
      </c>
      <c r="M65" s="122">
        <f t="shared" ca="1" si="11"/>
        <v>0</v>
      </c>
      <c r="N65" s="120">
        <f t="shared" ca="1" si="3"/>
        <v>0</v>
      </c>
      <c r="O65" s="120">
        <f t="shared" ca="1" si="9"/>
        <v>0</v>
      </c>
      <c r="P65" s="123">
        <f t="shared" ca="1" si="10"/>
        <v>0</v>
      </c>
      <c r="Q65" s="113">
        <f t="shared" ca="1" si="12"/>
        <v>0</v>
      </c>
      <c r="R65" s="111">
        <f t="shared" ca="1" si="7"/>
        <v>0</v>
      </c>
      <c r="S65" s="114">
        <f t="shared" ca="1" si="8"/>
        <v>0</v>
      </c>
      <c r="T65" s="60"/>
    </row>
    <row r="66" spans="2:20" x14ac:dyDescent="0.2">
      <c r="B66" s="115">
        <v>31</v>
      </c>
      <c r="C66" s="116">
        <f ca="1">+Calculos!AP36</f>
        <v>46054</v>
      </c>
      <c r="D66" s="117">
        <f t="shared" ca="1" si="6"/>
        <v>31</v>
      </c>
      <c r="E66" s="118">
        <f ca="1">+Calculos!AQ36</f>
        <v>0</v>
      </c>
      <c r="F66" s="119">
        <f ca="1">+Calculos!AR36</f>
        <v>0</v>
      </c>
      <c r="G66" s="119">
        <f ca="1">IF(Calculos!AS36=0,0,Calculos!AS36-$C$22)</f>
        <v>0</v>
      </c>
      <c r="H66" s="119">
        <f ca="1">+Calculos!AT36</f>
        <v>0</v>
      </c>
      <c r="I66" s="120">
        <f ca="1">+Calculos!AU36</f>
        <v>0</v>
      </c>
      <c r="J66" s="120">
        <f t="shared" ca="1" si="1"/>
        <v>0</v>
      </c>
      <c r="K66" s="120">
        <f ca="1">+Calculos!AV36</f>
        <v>0</v>
      </c>
      <c r="L66" s="121">
        <f t="shared" ca="1" si="2"/>
        <v>0</v>
      </c>
      <c r="M66" s="122">
        <f t="shared" ca="1" si="11"/>
        <v>0</v>
      </c>
      <c r="N66" s="120">
        <f t="shared" ca="1" si="3"/>
        <v>0</v>
      </c>
      <c r="O66" s="120">
        <f t="shared" ca="1" si="9"/>
        <v>0</v>
      </c>
      <c r="P66" s="123">
        <f t="shared" ca="1" si="10"/>
        <v>0</v>
      </c>
      <c r="Q66" s="113">
        <f t="shared" ca="1" si="12"/>
        <v>0</v>
      </c>
      <c r="R66" s="111">
        <f t="shared" ca="1" si="7"/>
        <v>0</v>
      </c>
      <c r="S66" s="114">
        <f t="shared" ca="1" si="8"/>
        <v>0</v>
      </c>
      <c r="T66" s="60"/>
    </row>
    <row r="67" spans="2:20" x14ac:dyDescent="0.2">
      <c r="B67" s="115">
        <v>32</v>
      </c>
      <c r="C67" s="116">
        <f ca="1">+Calculos!AP37</f>
        <v>46082</v>
      </c>
      <c r="D67" s="117">
        <f t="shared" ca="1" si="6"/>
        <v>28</v>
      </c>
      <c r="E67" s="118">
        <f ca="1">+Calculos!AQ37</f>
        <v>0</v>
      </c>
      <c r="F67" s="119">
        <f ca="1">+Calculos!AR37</f>
        <v>0</v>
      </c>
      <c r="G67" s="119">
        <f ca="1">IF(Calculos!AS37=0,0,Calculos!AS37-$C$22)</f>
        <v>0</v>
      </c>
      <c r="H67" s="119">
        <f ca="1">+Calculos!AT37</f>
        <v>0</v>
      </c>
      <c r="I67" s="120">
        <f ca="1">+Calculos!AU37</f>
        <v>0</v>
      </c>
      <c r="J67" s="120">
        <f t="shared" ca="1" si="1"/>
        <v>0</v>
      </c>
      <c r="K67" s="120">
        <f ca="1">+Calculos!AV37</f>
        <v>0</v>
      </c>
      <c r="L67" s="121">
        <f t="shared" ca="1" si="2"/>
        <v>0</v>
      </c>
      <c r="M67" s="122">
        <f t="shared" ca="1" si="11"/>
        <v>0</v>
      </c>
      <c r="N67" s="120">
        <f t="shared" ca="1" si="3"/>
        <v>0</v>
      </c>
      <c r="O67" s="120">
        <f t="shared" ca="1" si="9"/>
        <v>0</v>
      </c>
      <c r="P67" s="123">
        <f t="shared" ca="1" si="10"/>
        <v>0</v>
      </c>
      <c r="Q67" s="113">
        <f t="shared" ca="1" si="12"/>
        <v>0</v>
      </c>
      <c r="R67" s="111">
        <f t="shared" ca="1" si="7"/>
        <v>0</v>
      </c>
      <c r="S67" s="114">
        <f t="shared" ca="1" si="8"/>
        <v>0</v>
      </c>
      <c r="T67" s="60"/>
    </row>
    <row r="68" spans="2:20" x14ac:dyDescent="0.2">
      <c r="B68" s="115">
        <v>33</v>
      </c>
      <c r="C68" s="116">
        <f ca="1">+Calculos!AP38</f>
        <v>46113</v>
      </c>
      <c r="D68" s="117">
        <f t="shared" ca="1" si="6"/>
        <v>31</v>
      </c>
      <c r="E68" s="118">
        <f ca="1">+Calculos!AQ38</f>
        <v>0</v>
      </c>
      <c r="F68" s="119">
        <f ca="1">+Calculos!AR38</f>
        <v>0</v>
      </c>
      <c r="G68" s="119">
        <f ca="1">IF(Calculos!AS38=0,0,Calculos!AS38-$C$22)</f>
        <v>0</v>
      </c>
      <c r="H68" s="119">
        <f ca="1">+Calculos!AT38</f>
        <v>0</v>
      </c>
      <c r="I68" s="120">
        <f ca="1">+Calculos!AU38</f>
        <v>0</v>
      </c>
      <c r="J68" s="120">
        <f t="shared" ca="1" si="1"/>
        <v>0</v>
      </c>
      <c r="K68" s="120">
        <f ca="1">+Calculos!AV38</f>
        <v>0</v>
      </c>
      <c r="L68" s="121">
        <f t="shared" ref="L68:L99" ca="1" si="13">+SUM(F68:K68)-H68</f>
        <v>0</v>
      </c>
      <c r="M68" s="122">
        <f t="shared" ca="1" si="11"/>
        <v>0</v>
      </c>
      <c r="N68" s="120">
        <f t="shared" ca="1" si="3"/>
        <v>0</v>
      </c>
      <c r="O68" s="120">
        <f t="shared" ca="1" si="9"/>
        <v>0</v>
      </c>
      <c r="P68" s="123">
        <f t="shared" ca="1" si="10"/>
        <v>0</v>
      </c>
      <c r="Q68" s="113">
        <f t="shared" ca="1" si="12"/>
        <v>0</v>
      </c>
      <c r="R68" s="111">
        <f t="shared" ca="1" si="7"/>
        <v>0</v>
      </c>
      <c r="S68" s="114">
        <f t="shared" ca="1" si="8"/>
        <v>0</v>
      </c>
      <c r="T68" s="60"/>
    </row>
    <row r="69" spans="2:20" x14ac:dyDescent="0.2">
      <c r="B69" s="115">
        <v>34</v>
      </c>
      <c r="C69" s="116">
        <f ca="1">+Calculos!AP39</f>
        <v>46143</v>
      </c>
      <c r="D69" s="117">
        <f t="shared" ref="D69:D100" ca="1" si="14">+C69-C68</f>
        <v>30</v>
      </c>
      <c r="E69" s="118">
        <f ca="1">+Calculos!AQ39</f>
        <v>0</v>
      </c>
      <c r="F69" s="119">
        <f ca="1">+Calculos!AR39</f>
        <v>0</v>
      </c>
      <c r="G69" s="119">
        <f ca="1">IF(Calculos!AS39=0,0,Calculos!AS39-$C$22)</f>
        <v>0</v>
      </c>
      <c r="H69" s="119">
        <f ca="1">+Calculos!AT39</f>
        <v>0</v>
      </c>
      <c r="I69" s="120">
        <f ca="1">+Calculos!AU39</f>
        <v>0</v>
      </c>
      <c r="J69" s="120">
        <f t="shared" ca="1" si="1"/>
        <v>0</v>
      </c>
      <c r="K69" s="120">
        <f ca="1">+Calculos!AV39</f>
        <v>0</v>
      </c>
      <c r="L69" s="121">
        <f t="shared" ca="1" si="13"/>
        <v>0</v>
      </c>
      <c r="M69" s="122">
        <f t="shared" ca="1" si="11"/>
        <v>0</v>
      </c>
      <c r="N69" s="120">
        <f t="shared" ca="1" si="3"/>
        <v>0</v>
      </c>
      <c r="O69" s="120">
        <f t="shared" ca="1" si="9"/>
        <v>0</v>
      </c>
      <c r="P69" s="123">
        <f t="shared" ca="1" si="10"/>
        <v>0</v>
      </c>
      <c r="Q69" s="113">
        <f t="shared" ca="1" si="12"/>
        <v>0</v>
      </c>
      <c r="R69" s="111">
        <f t="shared" ca="1" si="7"/>
        <v>0</v>
      </c>
      <c r="S69" s="114">
        <f t="shared" ca="1" si="8"/>
        <v>0</v>
      </c>
      <c r="T69" s="60"/>
    </row>
    <row r="70" spans="2:20" x14ac:dyDescent="0.2">
      <c r="B70" s="115">
        <v>35</v>
      </c>
      <c r="C70" s="116">
        <f ca="1">+Calculos!AP40</f>
        <v>46174</v>
      </c>
      <c r="D70" s="117">
        <f t="shared" ca="1" si="14"/>
        <v>31</v>
      </c>
      <c r="E70" s="118">
        <f ca="1">+Calculos!AQ40</f>
        <v>0</v>
      </c>
      <c r="F70" s="119">
        <f ca="1">+Calculos!AR40</f>
        <v>0</v>
      </c>
      <c r="G70" s="119">
        <f ca="1">IF(Calculos!AS40=0,0,Calculos!AS40-$C$22)</f>
        <v>0</v>
      </c>
      <c r="H70" s="119">
        <f ca="1">+Calculos!AT40</f>
        <v>0</v>
      </c>
      <c r="I70" s="120">
        <f ca="1">+Calculos!AU40</f>
        <v>0</v>
      </c>
      <c r="J70" s="120">
        <f t="shared" ca="1" si="1"/>
        <v>0</v>
      </c>
      <c r="K70" s="120">
        <f ca="1">+Calculos!AV40</f>
        <v>0</v>
      </c>
      <c r="L70" s="121">
        <f t="shared" ca="1" si="13"/>
        <v>0</v>
      </c>
      <c r="M70" s="122">
        <f t="shared" ca="1" si="11"/>
        <v>0</v>
      </c>
      <c r="N70" s="120">
        <f t="shared" ca="1" si="3"/>
        <v>0</v>
      </c>
      <c r="O70" s="120">
        <f t="shared" ca="1" si="9"/>
        <v>0</v>
      </c>
      <c r="P70" s="123">
        <f t="shared" ca="1" si="10"/>
        <v>0</v>
      </c>
      <c r="Q70" s="113">
        <f t="shared" ca="1" si="12"/>
        <v>0</v>
      </c>
      <c r="R70" s="111">
        <f t="shared" ca="1" si="7"/>
        <v>0</v>
      </c>
      <c r="S70" s="114">
        <f t="shared" ca="1" si="8"/>
        <v>0</v>
      </c>
      <c r="T70" s="60"/>
    </row>
    <row r="71" spans="2:20" x14ac:dyDescent="0.2">
      <c r="B71" s="115">
        <v>36</v>
      </c>
      <c r="C71" s="116">
        <f ca="1">+Calculos!AP41</f>
        <v>46204</v>
      </c>
      <c r="D71" s="117">
        <f t="shared" ca="1" si="14"/>
        <v>30</v>
      </c>
      <c r="E71" s="118">
        <f ca="1">+Calculos!AQ41</f>
        <v>0</v>
      </c>
      <c r="F71" s="119">
        <f ca="1">+Calculos!AR41</f>
        <v>0</v>
      </c>
      <c r="G71" s="119">
        <f ca="1">IF(Calculos!AS41=0,0,Calculos!AS41-$C$22)</f>
        <v>0</v>
      </c>
      <c r="H71" s="119">
        <f ca="1">+Calculos!AT41</f>
        <v>0</v>
      </c>
      <c r="I71" s="120">
        <f ca="1">+Calculos!AU41</f>
        <v>0</v>
      </c>
      <c r="J71" s="120">
        <f t="shared" ca="1" si="1"/>
        <v>0</v>
      </c>
      <c r="K71" s="120">
        <f ca="1">+Calculos!AV41</f>
        <v>0</v>
      </c>
      <c r="L71" s="121">
        <f t="shared" ca="1" si="13"/>
        <v>0</v>
      </c>
      <c r="M71" s="122">
        <f t="shared" ca="1" si="11"/>
        <v>0</v>
      </c>
      <c r="N71" s="120">
        <f t="shared" ca="1" si="3"/>
        <v>0</v>
      </c>
      <c r="O71" s="120">
        <f t="shared" ca="1" si="9"/>
        <v>0</v>
      </c>
      <c r="P71" s="123">
        <f t="shared" ca="1" si="10"/>
        <v>0</v>
      </c>
      <c r="Q71" s="113">
        <f t="shared" ca="1" si="12"/>
        <v>0</v>
      </c>
      <c r="R71" s="111">
        <f t="shared" ca="1" si="7"/>
        <v>0</v>
      </c>
      <c r="S71" s="114">
        <f t="shared" ca="1" si="8"/>
        <v>0</v>
      </c>
      <c r="T71" s="60"/>
    </row>
    <row r="72" spans="2:20" x14ac:dyDescent="0.2">
      <c r="B72" s="115">
        <v>37</v>
      </c>
      <c r="C72" s="116">
        <f ca="1">+Calculos!AP42</f>
        <v>46235</v>
      </c>
      <c r="D72" s="117">
        <f t="shared" ca="1" si="14"/>
        <v>31</v>
      </c>
      <c r="E72" s="118">
        <f ca="1">+Calculos!AQ42</f>
        <v>0</v>
      </c>
      <c r="F72" s="119">
        <f ca="1">+Calculos!AR42</f>
        <v>0</v>
      </c>
      <c r="G72" s="119">
        <f ca="1">IF(Calculos!AS42=0,0,Calculos!AS42-$C$22)</f>
        <v>0</v>
      </c>
      <c r="H72" s="119">
        <f ca="1">+Calculos!AT42</f>
        <v>0</v>
      </c>
      <c r="I72" s="120">
        <f ca="1">+Calculos!AU42</f>
        <v>0</v>
      </c>
      <c r="J72" s="120">
        <f t="shared" ca="1" si="1"/>
        <v>0</v>
      </c>
      <c r="K72" s="120">
        <f ca="1">+Calculos!AV42</f>
        <v>0</v>
      </c>
      <c r="L72" s="121">
        <f t="shared" ca="1" si="13"/>
        <v>0</v>
      </c>
      <c r="M72" s="122">
        <f t="shared" ca="1" si="11"/>
        <v>0</v>
      </c>
      <c r="N72" s="120">
        <f t="shared" ca="1" si="3"/>
        <v>0</v>
      </c>
      <c r="O72" s="120">
        <f t="shared" ca="1" si="9"/>
        <v>0</v>
      </c>
      <c r="P72" s="123">
        <f t="shared" ca="1" si="10"/>
        <v>0</v>
      </c>
      <c r="Q72" s="113">
        <f t="shared" ca="1" si="12"/>
        <v>0</v>
      </c>
      <c r="R72" s="111">
        <f t="shared" ca="1" si="7"/>
        <v>0</v>
      </c>
      <c r="S72" s="114">
        <f t="shared" ca="1" si="8"/>
        <v>0</v>
      </c>
      <c r="T72" s="60"/>
    </row>
    <row r="73" spans="2:20" x14ac:dyDescent="0.2">
      <c r="B73" s="115">
        <v>38</v>
      </c>
      <c r="C73" s="116">
        <f ca="1">+Calculos!AP43</f>
        <v>46266</v>
      </c>
      <c r="D73" s="117">
        <f t="shared" ca="1" si="14"/>
        <v>31</v>
      </c>
      <c r="E73" s="118">
        <f ca="1">+Calculos!AQ43</f>
        <v>0</v>
      </c>
      <c r="F73" s="119">
        <f ca="1">+Calculos!AR43</f>
        <v>0</v>
      </c>
      <c r="G73" s="119">
        <f ca="1">IF(Calculos!AS43=0,0,Calculos!AS43-$C$22)</f>
        <v>0</v>
      </c>
      <c r="H73" s="119">
        <f ca="1">+Calculos!AT43</f>
        <v>0</v>
      </c>
      <c r="I73" s="120">
        <f ca="1">+Calculos!AU43</f>
        <v>0</v>
      </c>
      <c r="J73" s="120">
        <f t="shared" ca="1" si="1"/>
        <v>0</v>
      </c>
      <c r="K73" s="120">
        <f ca="1">+Calculos!AV43</f>
        <v>0</v>
      </c>
      <c r="L73" s="121">
        <f t="shared" ca="1" si="13"/>
        <v>0</v>
      </c>
      <c r="M73" s="122">
        <f t="shared" ca="1" si="11"/>
        <v>0</v>
      </c>
      <c r="N73" s="120">
        <f t="shared" ca="1" si="3"/>
        <v>0</v>
      </c>
      <c r="O73" s="120">
        <f t="shared" ca="1" si="9"/>
        <v>0</v>
      </c>
      <c r="P73" s="123">
        <f t="shared" ca="1" si="10"/>
        <v>0</v>
      </c>
      <c r="Q73" s="113">
        <f t="shared" ca="1" si="12"/>
        <v>0</v>
      </c>
      <c r="R73" s="111">
        <f t="shared" ca="1" si="7"/>
        <v>0</v>
      </c>
      <c r="S73" s="114">
        <f t="shared" ca="1" si="8"/>
        <v>0</v>
      </c>
      <c r="T73" s="60"/>
    </row>
    <row r="74" spans="2:20" x14ac:dyDescent="0.2">
      <c r="B74" s="115">
        <v>39</v>
      </c>
      <c r="C74" s="116">
        <f ca="1">+Calculos!AP44</f>
        <v>46296</v>
      </c>
      <c r="D74" s="117">
        <f t="shared" ca="1" si="14"/>
        <v>30</v>
      </c>
      <c r="E74" s="118">
        <f ca="1">+Calculos!AQ44</f>
        <v>0</v>
      </c>
      <c r="F74" s="119">
        <f ca="1">+Calculos!AR44</f>
        <v>0</v>
      </c>
      <c r="G74" s="119">
        <f ca="1">IF(Calculos!AS44=0,0,Calculos!AS44-$C$22)</f>
        <v>0</v>
      </c>
      <c r="H74" s="119">
        <f ca="1">+Calculos!AT44</f>
        <v>0</v>
      </c>
      <c r="I74" s="120">
        <f ca="1">+Calculos!AU44</f>
        <v>0</v>
      </c>
      <c r="J74" s="120">
        <f t="shared" ca="1" si="1"/>
        <v>0</v>
      </c>
      <c r="K74" s="120">
        <f ca="1">+Calculos!AV44</f>
        <v>0</v>
      </c>
      <c r="L74" s="121">
        <f t="shared" ca="1" si="13"/>
        <v>0</v>
      </c>
      <c r="M74" s="122">
        <f t="shared" ca="1" si="11"/>
        <v>0</v>
      </c>
      <c r="N74" s="120">
        <f t="shared" ca="1" si="3"/>
        <v>0</v>
      </c>
      <c r="O74" s="120">
        <f t="shared" ca="1" si="9"/>
        <v>0</v>
      </c>
      <c r="P74" s="123">
        <f t="shared" ca="1" si="10"/>
        <v>0</v>
      </c>
      <c r="Q74" s="113">
        <f t="shared" ca="1" si="12"/>
        <v>0</v>
      </c>
      <c r="R74" s="111">
        <f t="shared" ca="1" si="7"/>
        <v>0</v>
      </c>
      <c r="S74" s="114">
        <f t="shared" ca="1" si="8"/>
        <v>0</v>
      </c>
      <c r="T74" s="60"/>
    </row>
    <row r="75" spans="2:20" x14ac:dyDescent="0.2">
      <c r="B75" s="115">
        <v>40</v>
      </c>
      <c r="C75" s="116">
        <f ca="1">+Calculos!AP45</f>
        <v>46327</v>
      </c>
      <c r="D75" s="117">
        <f t="shared" ca="1" si="14"/>
        <v>31</v>
      </c>
      <c r="E75" s="118">
        <f ca="1">+Calculos!AQ45</f>
        <v>0</v>
      </c>
      <c r="F75" s="119">
        <f ca="1">+Calculos!AR45</f>
        <v>0</v>
      </c>
      <c r="G75" s="119">
        <f ca="1">IF(Calculos!AS45=0,0,Calculos!AS45-$C$22)</f>
        <v>0</v>
      </c>
      <c r="H75" s="119">
        <f ca="1">+Calculos!AT45</f>
        <v>0</v>
      </c>
      <c r="I75" s="120">
        <f ca="1">+Calculos!AU45</f>
        <v>0</v>
      </c>
      <c r="J75" s="120">
        <f t="shared" ca="1" si="1"/>
        <v>0</v>
      </c>
      <c r="K75" s="120">
        <f ca="1">+Calculos!AV45</f>
        <v>0</v>
      </c>
      <c r="L75" s="121">
        <f t="shared" ca="1" si="13"/>
        <v>0</v>
      </c>
      <c r="M75" s="122">
        <f t="shared" ca="1" si="11"/>
        <v>0</v>
      </c>
      <c r="N75" s="120">
        <f t="shared" ca="1" si="3"/>
        <v>0</v>
      </c>
      <c r="O75" s="120">
        <f t="shared" ca="1" si="9"/>
        <v>0</v>
      </c>
      <c r="P75" s="123">
        <f t="shared" ca="1" si="10"/>
        <v>0</v>
      </c>
      <c r="Q75" s="113">
        <f t="shared" ca="1" si="12"/>
        <v>0</v>
      </c>
      <c r="R75" s="111">
        <f t="shared" ca="1" si="7"/>
        <v>0</v>
      </c>
      <c r="S75" s="114">
        <f t="shared" ca="1" si="8"/>
        <v>0</v>
      </c>
      <c r="T75" s="60"/>
    </row>
    <row r="76" spans="2:20" x14ac:dyDescent="0.2">
      <c r="B76" s="115">
        <v>41</v>
      </c>
      <c r="C76" s="116">
        <f ca="1">+Calculos!AP46</f>
        <v>46357</v>
      </c>
      <c r="D76" s="117">
        <f t="shared" ca="1" si="14"/>
        <v>30</v>
      </c>
      <c r="E76" s="118">
        <f ca="1">+Calculos!AQ46</f>
        <v>0</v>
      </c>
      <c r="F76" s="119">
        <f ca="1">+Calculos!AR46</f>
        <v>0</v>
      </c>
      <c r="G76" s="119">
        <f ca="1">IF(Calculos!AS46=0,0,Calculos!AS46-$C$22)</f>
        <v>0</v>
      </c>
      <c r="H76" s="119">
        <f ca="1">+Calculos!AT46</f>
        <v>0</v>
      </c>
      <c r="I76" s="120">
        <f ca="1">+Calculos!AU46</f>
        <v>0</v>
      </c>
      <c r="J76" s="120">
        <f t="shared" ca="1" si="1"/>
        <v>0</v>
      </c>
      <c r="K76" s="120">
        <f ca="1">+Calculos!AV46</f>
        <v>0</v>
      </c>
      <c r="L76" s="121">
        <f t="shared" ca="1" si="13"/>
        <v>0</v>
      </c>
      <c r="M76" s="122">
        <f t="shared" ca="1" si="11"/>
        <v>0</v>
      </c>
      <c r="N76" s="120">
        <f t="shared" ca="1" si="3"/>
        <v>0</v>
      </c>
      <c r="O76" s="120">
        <f t="shared" ca="1" si="9"/>
        <v>0</v>
      </c>
      <c r="P76" s="123">
        <f t="shared" ca="1" si="10"/>
        <v>0</v>
      </c>
      <c r="Q76" s="113">
        <f t="shared" ca="1" si="12"/>
        <v>0</v>
      </c>
      <c r="R76" s="111">
        <f t="shared" ca="1" si="7"/>
        <v>0</v>
      </c>
      <c r="S76" s="114">
        <f t="shared" ca="1" si="8"/>
        <v>0</v>
      </c>
      <c r="T76" s="60"/>
    </row>
    <row r="77" spans="2:20" x14ac:dyDescent="0.2">
      <c r="B77" s="115">
        <v>42</v>
      </c>
      <c r="C77" s="116">
        <f ca="1">+Calculos!AP47</f>
        <v>46388</v>
      </c>
      <c r="D77" s="117">
        <f t="shared" ca="1" si="14"/>
        <v>31</v>
      </c>
      <c r="E77" s="118">
        <f ca="1">+Calculos!AQ47</f>
        <v>0</v>
      </c>
      <c r="F77" s="119">
        <f ca="1">+Calculos!AR47</f>
        <v>0</v>
      </c>
      <c r="G77" s="119">
        <f ca="1">IF(Calculos!AS47=0,0,Calculos!AS47-$C$22)</f>
        <v>0</v>
      </c>
      <c r="H77" s="119">
        <f ca="1">+Calculos!AT47</f>
        <v>0</v>
      </c>
      <c r="I77" s="120">
        <f ca="1">+Calculos!AU47</f>
        <v>0</v>
      </c>
      <c r="J77" s="120">
        <f t="shared" ca="1" si="1"/>
        <v>0</v>
      </c>
      <c r="K77" s="120">
        <f ca="1">+Calculos!AV47</f>
        <v>0</v>
      </c>
      <c r="L77" s="121">
        <f t="shared" ca="1" si="13"/>
        <v>0</v>
      </c>
      <c r="M77" s="122">
        <f t="shared" ca="1" si="11"/>
        <v>0</v>
      </c>
      <c r="N77" s="120">
        <f t="shared" ca="1" si="3"/>
        <v>0</v>
      </c>
      <c r="O77" s="120">
        <f t="shared" ca="1" si="9"/>
        <v>0</v>
      </c>
      <c r="P77" s="123">
        <f t="shared" ca="1" si="10"/>
        <v>0</v>
      </c>
      <c r="Q77" s="113">
        <f t="shared" ca="1" si="12"/>
        <v>0</v>
      </c>
      <c r="R77" s="111">
        <f t="shared" ca="1" si="7"/>
        <v>0</v>
      </c>
      <c r="S77" s="114">
        <f t="shared" ca="1" si="8"/>
        <v>0</v>
      </c>
      <c r="T77" s="60"/>
    </row>
    <row r="78" spans="2:20" x14ac:dyDescent="0.2">
      <c r="B78" s="115">
        <v>43</v>
      </c>
      <c r="C78" s="116">
        <f ca="1">+Calculos!AP48</f>
        <v>46419</v>
      </c>
      <c r="D78" s="117">
        <f t="shared" ca="1" si="14"/>
        <v>31</v>
      </c>
      <c r="E78" s="118">
        <f ca="1">+Calculos!AQ48</f>
        <v>0</v>
      </c>
      <c r="F78" s="119">
        <f ca="1">+Calculos!AR48</f>
        <v>0</v>
      </c>
      <c r="G78" s="119">
        <f ca="1">IF(Calculos!AS48=0,0,Calculos!AS48-$C$22)</f>
        <v>0</v>
      </c>
      <c r="H78" s="119">
        <f ca="1">+Calculos!AT48</f>
        <v>0</v>
      </c>
      <c r="I78" s="120">
        <f ca="1">+Calculos!AU48</f>
        <v>0</v>
      </c>
      <c r="J78" s="120">
        <f t="shared" ca="1" si="1"/>
        <v>0</v>
      </c>
      <c r="K78" s="120">
        <f ca="1">+Calculos!AV48</f>
        <v>0</v>
      </c>
      <c r="L78" s="121">
        <f t="shared" ca="1" si="13"/>
        <v>0</v>
      </c>
      <c r="M78" s="122">
        <f t="shared" ca="1" si="11"/>
        <v>0</v>
      </c>
      <c r="N78" s="120">
        <f t="shared" ca="1" si="3"/>
        <v>0</v>
      </c>
      <c r="O78" s="120">
        <f t="shared" ca="1" si="9"/>
        <v>0</v>
      </c>
      <c r="P78" s="123">
        <f t="shared" ca="1" si="10"/>
        <v>0</v>
      </c>
      <c r="Q78" s="113">
        <f t="shared" ca="1" si="12"/>
        <v>0</v>
      </c>
      <c r="R78" s="111">
        <f t="shared" ca="1" si="7"/>
        <v>0</v>
      </c>
      <c r="S78" s="114">
        <f t="shared" ca="1" si="8"/>
        <v>0</v>
      </c>
      <c r="T78" s="60"/>
    </row>
    <row r="79" spans="2:20" x14ac:dyDescent="0.2">
      <c r="B79" s="115">
        <v>44</v>
      </c>
      <c r="C79" s="116">
        <f ca="1">+Calculos!AP49</f>
        <v>46447</v>
      </c>
      <c r="D79" s="117">
        <f t="shared" ca="1" si="14"/>
        <v>28</v>
      </c>
      <c r="E79" s="118">
        <f ca="1">+Calculos!AQ49</f>
        <v>0</v>
      </c>
      <c r="F79" s="119">
        <f ca="1">+Calculos!AR49</f>
        <v>0</v>
      </c>
      <c r="G79" s="119">
        <f ca="1">IF(Calculos!AS49=0,0,Calculos!AS49-$C$22)</f>
        <v>0</v>
      </c>
      <c r="H79" s="119">
        <f ca="1">+Calculos!AT49</f>
        <v>0</v>
      </c>
      <c r="I79" s="120">
        <f ca="1">+Calculos!AU49</f>
        <v>0</v>
      </c>
      <c r="J79" s="120">
        <f t="shared" ca="1" si="1"/>
        <v>0</v>
      </c>
      <c r="K79" s="120">
        <f ca="1">+Calculos!AV49</f>
        <v>0</v>
      </c>
      <c r="L79" s="121">
        <f t="shared" ca="1" si="13"/>
        <v>0</v>
      </c>
      <c r="M79" s="122">
        <f t="shared" ca="1" si="11"/>
        <v>0</v>
      </c>
      <c r="N79" s="120">
        <f t="shared" ca="1" si="3"/>
        <v>0</v>
      </c>
      <c r="O79" s="120">
        <f t="shared" ca="1" si="9"/>
        <v>0</v>
      </c>
      <c r="P79" s="123">
        <f t="shared" ca="1" si="10"/>
        <v>0</v>
      </c>
      <c r="Q79" s="113">
        <f t="shared" ca="1" si="12"/>
        <v>0</v>
      </c>
      <c r="R79" s="111">
        <f t="shared" ca="1" si="7"/>
        <v>0</v>
      </c>
      <c r="S79" s="114">
        <f t="shared" ca="1" si="8"/>
        <v>0</v>
      </c>
      <c r="T79" s="60"/>
    </row>
    <row r="80" spans="2:20" x14ac:dyDescent="0.2">
      <c r="B80" s="115">
        <v>45</v>
      </c>
      <c r="C80" s="116">
        <f ca="1">+Calculos!AP50</f>
        <v>46478</v>
      </c>
      <c r="D80" s="117">
        <f t="shared" ca="1" si="14"/>
        <v>31</v>
      </c>
      <c r="E80" s="118">
        <f ca="1">+Calculos!AQ50</f>
        <v>0</v>
      </c>
      <c r="F80" s="119">
        <f ca="1">+Calculos!AR50</f>
        <v>0</v>
      </c>
      <c r="G80" s="119">
        <f ca="1">IF(Calculos!AS50=0,0,Calculos!AS50-$C$22)</f>
        <v>0</v>
      </c>
      <c r="H80" s="119">
        <f ca="1">+Calculos!AT50</f>
        <v>0</v>
      </c>
      <c r="I80" s="120">
        <f ca="1">+Calculos!AU50</f>
        <v>0</v>
      </c>
      <c r="J80" s="120">
        <f t="shared" ca="1" si="1"/>
        <v>0</v>
      </c>
      <c r="K80" s="120">
        <f ca="1">+Calculos!AV50</f>
        <v>0</v>
      </c>
      <c r="L80" s="121">
        <f t="shared" ca="1" si="13"/>
        <v>0</v>
      </c>
      <c r="M80" s="122">
        <f t="shared" ca="1" si="11"/>
        <v>0</v>
      </c>
      <c r="N80" s="120">
        <f t="shared" ca="1" si="3"/>
        <v>0</v>
      </c>
      <c r="O80" s="120">
        <f t="shared" ca="1" si="9"/>
        <v>0</v>
      </c>
      <c r="P80" s="123">
        <f t="shared" ca="1" si="10"/>
        <v>0</v>
      </c>
      <c r="Q80" s="113">
        <f t="shared" ca="1" si="12"/>
        <v>0</v>
      </c>
      <c r="R80" s="111">
        <f t="shared" ca="1" si="7"/>
        <v>0</v>
      </c>
      <c r="S80" s="114">
        <f t="shared" ca="1" si="8"/>
        <v>0</v>
      </c>
      <c r="T80" s="60"/>
    </row>
    <row r="81" spans="2:20" x14ac:dyDescent="0.2">
      <c r="B81" s="115">
        <v>46</v>
      </c>
      <c r="C81" s="116">
        <f ca="1">+Calculos!AP51</f>
        <v>46508</v>
      </c>
      <c r="D81" s="117">
        <f t="shared" ca="1" si="14"/>
        <v>30</v>
      </c>
      <c r="E81" s="118">
        <f ca="1">+Calculos!AQ51</f>
        <v>0</v>
      </c>
      <c r="F81" s="119">
        <f ca="1">+Calculos!AR51</f>
        <v>0</v>
      </c>
      <c r="G81" s="119">
        <f ca="1">IF(Calculos!AS51=0,0,Calculos!AS51-$C$22)</f>
        <v>0</v>
      </c>
      <c r="H81" s="119">
        <f ca="1">+Calculos!AT51</f>
        <v>0</v>
      </c>
      <c r="I81" s="120">
        <f ca="1">+Calculos!AU51</f>
        <v>0</v>
      </c>
      <c r="J81" s="120">
        <f t="shared" ca="1" si="1"/>
        <v>0</v>
      </c>
      <c r="K81" s="120">
        <f ca="1">+Calculos!AV51</f>
        <v>0</v>
      </c>
      <c r="L81" s="121">
        <f t="shared" ca="1" si="13"/>
        <v>0</v>
      </c>
      <c r="M81" s="122">
        <f t="shared" ca="1" si="11"/>
        <v>0</v>
      </c>
      <c r="N81" s="120">
        <f t="shared" ca="1" si="3"/>
        <v>0</v>
      </c>
      <c r="O81" s="120">
        <f t="shared" ca="1" si="9"/>
        <v>0</v>
      </c>
      <c r="P81" s="123">
        <f t="shared" ca="1" si="10"/>
        <v>0</v>
      </c>
      <c r="Q81" s="113">
        <f t="shared" ca="1" si="12"/>
        <v>0</v>
      </c>
      <c r="R81" s="111">
        <f t="shared" ca="1" si="7"/>
        <v>0</v>
      </c>
      <c r="S81" s="114">
        <f t="shared" ca="1" si="8"/>
        <v>0</v>
      </c>
      <c r="T81" s="60"/>
    </row>
    <row r="82" spans="2:20" x14ac:dyDescent="0.2">
      <c r="B82" s="115">
        <v>47</v>
      </c>
      <c r="C82" s="116">
        <f ca="1">+Calculos!AP52</f>
        <v>46539</v>
      </c>
      <c r="D82" s="117">
        <f t="shared" ca="1" si="14"/>
        <v>31</v>
      </c>
      <c r="E82" s="118">
        <f ca="1">+Calculos!AQ52</f>
        <v>0</v>
      </c>
      <c r="F82" s="119">
        <f ca="1">+Calculos!AR52</f>
        <v>0</v>
      </c>
      <c r="G82" s="119">
        <f ca="1">IF(Calculos!AS52=0,0,Calculos!AS52-$C$22)</f>
        <v>0</v>
      </c>
      <c r="H82" s="119">
        <f ca="1">+Calculos!AT52</f>
        <v>0</v>
      </c>
      <c r="I82" s="120">
        <f ca="1">+Calculos!AU52</f>
        <v>0</v>
      </c>
      <c r="J82" s="120">
        <f t="shared" ca="1" si="1"/>
        <v>0</v>
      </c>
      <c r="K82" s="120">
        <f ca="1">+Calculos!AV52</f>
        <v>0</v>
      </c>
      <c r="L82" s="121">
        <f t="shared" ca="1" si="13"/>
        <v>0</v>
      </c>
      <c r="M82" s="122">
        <f t="shared" ca="1" si="11"/>
        <v>0</v>
      </c>
      <c r="N82" s="120">
        <f t="shared" ca="1" si="3"/>
        <v>0</v>
      </c>
      <c r="O82" s="120">
        <f t="shared" ca="1" si="9"/>
        <v>0</v>
      </c>
      <c r="P82" s="123">
        <f t="shared" ca="1" si="10"/>
        <v>0</v>
      </c>
      <c r="Q82" s="113">
        <f t="shared" ca="1" si="12"/>
        <v>0</v>
      </c>
      <c r="R82" s="111">
        <f t="shared" ca="1" si="7"/>
        <v>0</v>
      </c>
      <c r="S82" s="114">
        <f t="shared" ca="1" si="8"/>
        <v>0</v>
      </c>
      <c r="T82" s="60"/>
    </row>
    <row r="83" spans="2:20" x14ac:dyDescent="0.2">
      <c r="B83" s="115">
        <f t="shared" ref="B83:B114" si="15">+B82+1</f>
        <v>48</v>
      </c>
      <c r="C83" s="116">
        <f ca="1">+Calculos!AP53</f>
        <v>46569</v>
      </c>
      <c r="D83" s="117">
        <f t="shared" ca="1" si="14"/>
        <v>30</v>
      </c>
      <c r="E83" s="118">
        <f ca="1">+Calculos!AQ53</f>
        <v>0</v>
      </c>
      <c r="F83" s="119">
        <f ca="1">+Calculos!AR53</f>
        <v>0</v>
      </c>
      <c r="G83" s="119">
        <f ca="1">IF(Calculos!AS53=0,0,Calculos!AS53-$C$22)</f>
        <v>0</v>
      </c>
      <c r="H83" s="119">
        <f ca="1">+Calculos!AT53</f>
        <v>0</v>
      </c>
      <c r="I83" s="120">
        <f ca="1">+Calculos!AU53</f>
        <v>0</v>
      </c>
      <c r="J83" s="120">
        <f t="shared" ca="1" si="1"/>
        <v>0</v>
      </c>
      <c r="K83" s="120">
        <f ca="1">+Calculos!AV53</f>
        <v>0</v>
      </c>
      <c r="L83" s="121">
        <f t="shared" ca="1" si="13"/>
        <v>0</v>
      </c>
      <c r="M83" s="122">
        <f t="shared" ca="1" si="11"/>
        <v>0</v>
      </c>
      <c r="N83" s="120">
        <f t="shared" ca="1" si="3"/>
        <v>0</v>
      </c>
      <c r="O83" s="120">
        <f t="shared" ca="1" si="9"/>
        <v>0</v>
      </c>
      <c r="P83" s="123">
        <f t="shared" ca="1" si="10"/>
        <v>0</v>
      </c>
      <c r="Q83" s="113">
        <f t="shared" ca="1" si="12"/>
        <v>0</v>
      </c>
      <c r="R83" s="111">
        <f t="shared" ca="1" si="7"/>
        <v>0</v>
      </c>
      <c r="S83" s="114">
        <f t="shared" ca="1" si="8"/>
        <v>0</v>
      </c>
      <c r="T83" s="60"/>
    </row>
    <row r="84" spans="2:20" x14ac:dyDescent="0.2">
      <c r="B84" s="115">
        <f t="shared" si="15"/>
        <v>49</v>
      </c>
      <c r="C84" s="116">
        <f ca="1">+Calculos!AP54</f>
        <v>46600</v>
      </c>
      <c r="D84" s="117">
        <f t="shared" ca="1" si="14"/>
        <v>31</v>
      </c>
      <c r="E84" s="118">
        <f ca="1">+Calculos!AQ54</f>
        <v>0</v>
      </c>
      <c r="F84" s="119">
        <f ca="1">+Calculos!AR54</f>
        <v>0</v>
      </c>
      <c r="G84" s="119">
        <f ca="1">IF(Calculos!AS54=0,0,Calculos!AS54-$C$22)</f>
        <v>0</v>
      </c>
      <c r="H84" s="119">
        <f ca="1">+Calculos!AT54</f>
        <v>0</v>
      </c>
      <c r="I84" s="120">
        <f ca="1">+Calculos!AU54</f>
        <v>0</v>
      </c>
      <c r="J84" s="120">
        <f t="shared" ca="1" si="1"/>
        <v>0</v>
      </c>
      <c r="K84" s="120">
        <f ca="1">+Calculos!AV54</f>
        <v>0</v>
      </c>
      <c r="L84" s="121">
        <f t="shared" ca="1" si="13"/>
        <v>0</v>
      </c>
      <c r="M84" s="122">
        <f t="shared" ca="1" si="11"/>
        <v>0</v>
      </c>
      <c r="N84" s="120">
        <f t="shared" ca="1" si="3"/>
        <v>0</v>
      </c>
      <c r="O84" s="120">
        <f t="shared" ca="1" si="9"/>
        <v>0</v>
      </c>
      <c r="P84" s="123">
        <f t="shared" ca="1" si="10"/>
        <v>0</v>
      </c>
      <c r="Q84" s="113">
        <f t="shared" ca="1" si="12"/>
        <v>0</v>
      </c>
      <c r="R84" s="111">
        <f t="shared" ca="1" si="7"/>
        <v>0</v>
      </c>
      <c r="S84" s="114">
        <f t="shared" ca="1" si="8"/>
        <v>0</v>
      </c>
      <c r="T84" s="60"/>
    </row>
    <row r="85" spans="2:20" x14ac:dyDescent="0.2">
      <c r="B85" s="115">
        <f t="shared" si="15"/>
        <v>50</v>
      </c>
      <c r="C85" s="116">
        <f ca="1">+Calculos!AP55</f>
        <v>46631</v>
      </c>
      <c r="D85" s="117">
        <f t="shared" ca="1" si="14"/>
        <v>31</v>
      </c>
      <c r="E85" s="118">
        <f ca="1">+Calculos!AQ55</f>
        <v>0</v>
      </c>
      <c r="F85" s="119">
        <f ca="1">+Calculos!AR55</f>
        <v>0</v>
      </c>
      <c r="G85" s="119">
        <f ca="1">IF(Calculos!AS55=0,0,Calculos!AS55-$C$22)</f>
        <v>0</v>
      </c>
      <c r="H85" s="119">
        <f ca="1">+Calculos!AT55</f>
        <v>0</v>
      </c>
      <c r="I85" s="120">
        <f ca="1">+Calculos!AU55</f>
        <v>0</v>
      </c>
      <c r="J85" s="120">
        <f t="shared" ca="1" si="1"/>
        <v>0</v>
      </c>
      <c r="K85" s="120">
        <f ca="1">+Calculos!AV55</f>
        <v>0</v>
      </c>
      <c r="L85" s="121">
        <f t="shared" ca="1" si="13"/>
        <v>0</v>
      </c>
      <c r="M85" s="122">
        <f t="shared" ca="1" si="11"/>
        <v>0</v>
      </c>
      <c r="N85" s="120">
        <f t="shared" ca="1" si="3"/>
        <v>0</v>
      </c>
      <c r="O85" s="120">
        <f t="shared" ca="1" si="9"/>
        <v>0</v>
      </c>
      <c r="P85" s="123">
        <f t="shared" ca="1" si="10"/>
        <v>0</v>
      </c>
      <c r="Q85" s="113">
        <f t="shared" ca="1" si="12"/>
        <v>0</v>
      </c>
      <c r="R85" s="111">
        <f t="shared" ca="1" si="7"/>
        <v>0</v>
      </c>
      <c r="S85" s="114">
        <f t="shared" ca="1" si="8"/>
        <v>0</v>
      </c>
      <c r="T85" s="60"/>
    </row>
    <row r="86" spans="2:20" x14ac:dyDescent="0.2">
      <c r="B86" s="115">
        <f t="shared" si="15"/>
        <v>51</v>
      </c>
      <c r="C86" s="116">
        <f ca="1">+Calculos!AP56</f>
        <v>46661</v>
      </c>
      <c r="D86" s="117">
        <f t="shared" ca="1" si="14"/>
        <v>30</v>
      </c>
      <c r="E86" s="118">
        <f ca="1">+Calculos!AQ56</f>
        <v>0</v>
      </c>
      <c r="F86" s="119">
        <f ca="1">+Calculos!AR56</f>
        <v>0</v>
      </c>
      <c r="G86" s="119">
        <f ca="1">IF(Calculos!AS56=0,0,Calculos!AS56-$C$22)</f>
        <v>0</v>
      </c>
      <c r="H86" s="119">
        <f ca="1">+Calculos!AT56</f>
        <v>0</v>
      </c>
      <c r="I86" s="120">
        <f ca="1">+Calculos!AU56</f>
        <v>0</v>
      </c>
      <c r="J86" s="120">
        <f t="shared" ca="1" si="1"/>
        <v>0</v>
      </c>
      <c r="K86" s="120">
        <f ca="1">+Calculos!AV56</f>
        <v>0</v>
      </c>
      <c r="L86" s="121">
        <f t="shared" ca="1" si="13"/>
        <v>0</v>
      </c>
      <c r="M86" s="122">
        <f t="shared" ca="1" si="11"/>
        <v>0</v>
      </c>
      <c r="N86" s="120">
        <f t="shared" ca="1" si="3"/>
        <v>0</v>
      </c>
      <c r="O86" s="120">
        <f t="shared" ca="1" si="9"/>
        <v>0</v>
      </c>
      <c r="P86" s="123">
        <f t="shared" ca="1" si="10"/>
        <v>0</v>
      </c>
      <c r="Q86" s="113">
        <f t="shared" ca="1" si="12"/>
        <v>0</v>
      </c>
      <c r="R86" s="111">
        <f t="shared" ca="1" si="7"/>
        <v>0</v>
      </c>
      <c r="S86" s="114">
        <f t="shared" ca="1" si="8"/>
        <v>0</v>
      </c>
      <c r="T86" s="60"/>
    </row>
    <row r="87" spans="2:20" x14ac:dyDescent="0.2">
      <c r="B87" s="115">
        <f t="shared" si="15"/>
        <v>52</v>
      </c>
      <c r="C87" s="116">
        <f ca="1">+Calculos!AP57</f>
        <v>46692</v>
      </c>
      <c r="D87" s="117">
        <f t="shared" ca="1" si="14"/>
        <v>31</v>
      </c>
      <c r="E87" s="118">
        <f ca="1">+Calculos!AQ57</f>
        <v>0</v>
      </c>
      <c r="F87" s="119">
        <f ca="1">+Calculos!AR57</f>
        <v>0</v>
      </c>
      <c r="G87" s="119">
        <f ca="1">IF(Calculos!AS57=0,0,Calculos!AS57-$C$22)</f>
        <v>0</v>
      </c>
      <c r="H87" s="119">
        <f ca="1">+Calculos!AT57</f>
        <v>0</v>
      </c>
      <c r="I87" s="120">
        <f ca="1">+Calculos!AU57</f>
        <v>0</v>
      </c>
      <c r="J87" s="120">
        <f t="shared" ca="1" si="1"/>
        <v>0</v>
      </c>
      <c r="K87" s="120">
        <f ca="1">+Calculos!AV57</f>
        <v>0</v>
      </c>
      <c r="L87" s="121">
        <f t="shared" ca="1" si="13"/>
        <v>0</v>
      </c>
      <c r="M87" s="122">
        <f t="shared" ca="1" si="11"/>
        <v>0</v>
      </c>
      <c r="N87" s="120">
        <f t="shared" ca="1" si="3"/>
        <v>0</v>
      </c>
      <c r="O87" s="120">
        <f t="shared" ca="1" si="9"/>
        <v>0</v>
      </c>
      <c r="P87" s="123">
        <f t="shared" ca="1" si="10"/>
        <v>0</v>
      </c>
      <c r="Q87" s="113">
        <f t="shared" ca="1" si="12"/>
        <v>0</v>
      </c>
      <c r="R87" s="111">
        <f t="shared" ca="1" si="7"/>
        <v>0</v>
      </c>
      <c r="S87" s="114">
        <f t="shared" ca="1" si="8"/>
        <v>0</v>
      </c>
      <c r="T87" s="60"/>
    </row>
    <row r="88" spans="2:20" x14ac:dyDescent="0.2">
      <c r="B88" s="115">
        <f t="shared" si="15"/>
        <v>53</v>
      </c>
      <c r="C88" s="116">
        <f ca="1">+Calculos!AP58</f>
        <v>46722</v>
      </c>
      <c r="D88" s="117">
        <f t="shared" ca="1" si="14"/>
        <v>30</v>
      </c>
      <c r="E88" s="118">
        <f ca="1">+Calculos!AQ58</f>
        <v>0</v>
      </c>
      <c r="F88" s="119">
        <f ca="1">+Calculos!AR58</f>
        <v>0</v>
      </c>
      <c r="G88" s="119">
        <f ca="1">IF(Calculos!AS58=0,0,Calculos!AS58-$C$22)</f>
        <v>0</v>
      </c>
      <c r="H88" s="119">
        <f ca="1">+Calculos!AT58</f>
        <v>0</v>
      </c>
      <c r="I88" s="120">
        <f ca="1">+Calculos!AU58</f>
        <v>0</v>
      </c>
      <c r="J88" s="120">
        <f t="shared" ca="1" si="1"/>
        <v>0</v>
      </c>
      <c r="K88" s="120">
        <f ca="1">+Calculos!AV58</f>
        <v>0</v>
      </c>
      <c r="L88" s="121">
        <f t="shared" ca="1" si="13"/>
        <v>0</v>
      </c>
      <c r="M88" s="122">
        <f t="shared" ca="1" si="11"/>
        <v>0</v>
      </c>
      <c r="N88" s="120">
        <f t="shared" ca="1" si="3"/>
        <v>0</v>
      </c>
      <c r="O88" s="120">
        <f t="shared" ca="1" si="9"/>
        <v>0</v>
      </c>
      <c r="P88" s="123">
        <f t="shared" ca="1" si="10"/>
        <v>0</v>
      </c>
      <c r="Q88" s="113">
        <f t="shared" ca="1" si="12"/>
        <v>0</v>
      </c>
      <c r="R88" s="111">
        <f t="shared" ca="1" si="7"/>
        <v>0</v>
      </c>
      <c r="S88" s="114">
        <f t="shared" ca="1" si="8"/>
        <v>0</v>
      </c>
      <c r="T88" s="60"/>
    </row>
    <row r="89" spans="2:20" x14ac:dyDescent="0.2">
      <c r="B89" s="115">
        <f t="shared" si="15"/>
        <v>54</v>
      </c>
      <c r="C89" s="116">
        <f ca="1">+Calculos!AP59</f>
        <v>46753</v>
      </c>
      <c r="D89" s="117">
        <f t="shared" ca="1" si="14"/>
        <v>31</v>
      </c>
      <c r="E89" s="118">
        <f ca="1">+Calculos!AQ59</f>
        <v>0</v>
      </c>
      <c r="F89" s="119">
        <f ca="1">+Calculos!AR59</f>
        <v>0</v>
      </c>
      <c r="G89" s="119">
        <f ca="1">IF(Calculos!AS59=0,0,Calculos!AS59-$C$22)</f>
        <v>0</v>
      </c>
      <c r="H89" s="119">
        <f ca="1">+Calculos!AT59</f>
        <v>0</v>
      </c>
      <c r="I89" s="120">
        <f ca="1">+Calculos!AU59</f>
        <v>0</v>
      </c>
      <c r="J89" s="120">
        <f t="shared" ca="1" si="1"/>
        <v>0</v>
      </c>
      <c r="K89" s="120">
        <f ca="1">+Calculos!AV59</f>
        <v>0</v>
      </c>
      <c r="L89" s="121">
        <f t="shared" ca="1" si="13"/>
        <v>0</v>
      </c>
      <c r="M89" s="122">
        <f t="shared" ca="1" si="11"/>
        <v>0</v>
      </c>
      <c r="N89" s="120">
        <f t="shared" ca="1" si="3"/>
        <v>0</v>
      </c>
      <c r="O89" s="120">
        <f t="shared" ca="1" si="9"/>
        <v>0</v>
      </c>
      <c r="P89" s="123">
        <f t="shared" ca="1" si="10"/>
        <v>0</v>
      </c>
      <c r="Q89" s="113">
        <f t="shared" ca="1" si="12"/>
        <v>0</v>
      </c>
      <c r="R89" s="111">
        <f t="shared" ca="1" si="7"/>
        <v>0</v>
      </c>
      <c r="S89" s="114">
        <f t="shared" ca="1" si="8"/>
        <v>0</v>
      </c>
      <c r="T89" s="60"/>
    </row>
    <row r="90" spans="2:20" x14ac:dyDescent="0.2">
      <c r="B90" s="115">
        <f t="shared" si="15"/>
        <v>55</v>
      </c>
      <c r="C90" s="116">
        <f ca="1">+Calculos!AP60</f>
        <v>46784</v>
      </c>
      <c r="D90" s="117">
        <f t="shared" ca="1" si="14"/>
        <v>31</v>
      </c>
      <c r="E90" s="118">
        <f ca="1">+Calculos!AQ60</f>
        <v>0</v>
      </c>
      <c r="F90" s="119">
        <f ca="1">+Calculos!AR60</f>
        <v>0</v>
      </c>
      <c r="G90" s="119">
        <f ca="1">IF(Calculos!AS60=0,0,Calculos!AS60-$C$22)</f>
        <v>0</v>
      </c>
      <c r="H90" s="119">
        <f ca="1">+Calculos!AT60</f>
        <v>0</v>
      </c>
      <c r="I90" s="120">
        <f ca="1">+Calculos!AU60</f>
        <v>0</v>
      </c>
      <c r="J90" s="120">
        <f t="shared" ca="1" si="1"/>
        <v>0</v>
      </c>
      <c r="K90" s="120">
        <f ca="1">+Calculos!AV60</f>
        <v>0</v>
      </c>
      <c r="L90" s="121">
        <f t="shared" ca="1" si="13"/>
        <v>0</v>
      </c>
      <c r="M90" s="122">
        <f t="shared" ca="1" si="11"/>
        <v>0</v>
      </c>
      <c r="N90" s="120">
        <f t="shared" ca="1" si="3"/>
        <v>0</v>
      </c>
      <c r="O90" s="120">
        <f t="shared" ca="1" si="9"/>
        <v>0</v>
      </c>
      <c r="P90" s="123">
        <f t="shared" ca="1" si="10"/>
        <v>0</v>
      </c>
      <c r="Q90" s="113">
        <f t="shared" ca="1" si="12"/>
        <v>0</v>
      </c>
      <c r="R90" s="111">
        <f t="shared" ca="1" si="7"/>
        <v>0</v>
      </c>
      <c r="S90" s="114">
        <f t="shared" ca="1" si="8"/>
        <v>0</v>
      </c>
      <c r="T90" s="60"/>
    </row>
    <row r="91" spans="2:20" x14ac:dyDescent="0.2">
      <c r="B91" s="115">
        <f t="shared" si="15"/>
        <v>56</v>
      </c>
      <c r="C91" s="116">
        <f ca="1">+Calculos!AP61</f>
        <v>46813</v>
      </c>
      <c r="D91" s="117">
        <f t="shared" ca="1" si="14"/>
        <v>29</v>
      </c>
      <c r="E91" s="118">
        <f ca="1">+Calculos!AQ61</f>
        <v>0</v>
      </c>
      <c r="F91" s="119">
        <f ca="1">+Calculos!AR61</f>
        <v>0</v>
      </c>
      <c r="G91" s="119">
        <f ca="1">IF(Calculos!AS61=0,0,Calculos!AS61-$C$22)</f>
        <v>0</v>
      </c>
      <c r="H91" s="119">
        <f ca="1">+Calculos!AT61</f>
        <v>0</v>
      </c>
      <c r="I91" s="120">
        <f ca="1">+Calculos!AU61</f>
        <v>0</v>
      </c>
      <c r="J91" s="120">
        <f t="shared" ca="1" si="1"/>
        <v>0</v>
      </c>
      <c r="K91" s="120">
        <f ca="1">+Calculos!AV61</f>
        <v>0</v>
      </c>
      <c r="L91" s="121">
        <f t="shared" ca="1" si="13"/>
        <v>0</v>
      </c>
      <c r="M91" s="122">
        <f t="shared" ca="1" si="11"/>
        <v>0</v>
      </c>
      <c r="N91" s="120">
        <f t="shared" ca="1" si="3"/>
        <v>0</v>
      </c>
      <c r="O91" s="120">
        <f t="shared" ca="1" si="9"/>
        <v>0</v>
      </c>
      <c r="P91" s="123">
        <f t="shared" ca="1" si="10"/>
        <v>0</v>
      </c>
      <c r="Q91" s="113">
        <f t="shared" ca="1" si="12"/>
        <v>0</v>
      </c>
      <c r="R91" s="111">
        <f t="shared" ca="1" si="7"/>
        <v>0</v>
      </c>
      <c r="S91" s="114">
        <f t="shared" ca="1" si="8"/>
        <v>0</v>
      </c>
      <c r="T91" s="60"/>
    </row>
    <row r="92" spans="2:20" x14ac:dyDescent="0.2">
      <c r="B92" s="115">
        <f t="shared" si="15"/>
        <v>57</v>
      </c>
      <c r="C92" s="116">
        <f ca="1">+Calculos!AP62</f>
        <v>46844</v>
      </c>
      <c r="D92" s="117">
        <f t="shared" ca="1" si="14"/>
        <v>31</v>
      </c>
      <c r="E92" s="118">
        <f ca="1">+Calculos!AQ62</f>
        <v>0</v>
      </c>
      <c r="F92" s="119">
        <f ca="1">+Calculos!AR62</f>
        <v>0</v>
      </c>
      <c r="G92" s="119">
        <f ca="1">IF(Calculos!AS62=0,0,Calculos!AS62-$C$22)</f>
        <v>0</v>
      </c>
      <c r="H92" s="119">
        <f ca="1">+Calculos!AT62</f>
        <v>0</v>
      </c>
      <c r="I92" s="120">
        <f ca="1">+Calculos!AU62</f>
        <v>0</v>
      </c>
      <c r="J92" s="120">
        <f t="shared" ca="1" si="1"/>
        <v>0</v>
      </c>
      <c r="K92" s="120">
        <f ca="1">+Calculos!AV62</f>
        <v>0</v>
      </c>
      <c r="L92" s="121">
        <f t="shared" ca="1" si="13"/>
        <v>0</v>
      </c>
      <c r="M92" s="122">
        <f t="shared" ca="1" si="11"/>
        <v>0</v>
      </c>
      <c r="N92" s="120">
        <f t="shared" ca="1" si="3"/>
        <v>0</v>
      </c>
      <c r="O92" s="120">
        <f t="shared" ca="1" si="9"/>
        <v>0</v>
      </c>
      <c r="P92" s="123">
        <f t="shared" ca="1" si="10"/>
        <v>0</v>
      </c>
      <c r="Q92" s="113">
        <f t="shared" ca="1" si="12"/>
        <v>0</v>
      </c>
      <c r="R92" s="111">
        <f t="shared" ca="1" si="7"/>
        <v>0</v>
      </c>
      <c r="S92" s="114">
        <f t="shared" ca="1" si="8"/>
        <v>0</v>
      </c>
      <c r="T92" s="60"/>
    </row>
    <row r="93" spans="2:20" x14ac:dyDescent="0.2">
      <c r="B93" s="115">
        <f t="shared" si="15"/>
        <v>58</v>
      </c>
      <c r="C93" s="116">
        <f ca="1">+Calculos!AP63</f>
        <v>46874</v>
      </c>
      <c r="D93" s="117">
        <f t="shared" ca="1" si="14"/>
        <v>30</v>
      </c>
      <c r="E93" s="118">
        <f ca="1">+Calculos!AQ63</f>
        <v>0</v>
      </c>
      <c r="F93" s="119">
        <f ca="1">+Calculos!AR63</f>
        <v>0</v>
      </c>
      <c r="G93" s="119">
        <f ca="1">IF(Calculos!AS63=0,0,Calculos!AS63-$C$22)</f>
        <v>0</v>
      </c>
      <c r="H93" s="119">
        <f ca="1">+Calculos!AT63</f>
        <v>0</v>
      </c>
      <c r="I93" s="120">
        <f ca="1">+Calculos!AU63</f>
        <v>0</v>
      </c>
      <c r="J93" s="120">
        <f t="shared" ca="1" si="1"/>
        <v>0</v>
      </c>
      <c r="K93" s="120">
        <f ca="1">+Calculos!AV63</f>
        <v>0</v>
      </c>
      <c r="L93" s="121">
        <f t="shared" ca="1" si="13"/>
        <v>0</v>
      </c>
      <c r="M93" s="122">
        <f t="shared" ca="1" si="11"/>
        <v>0</v>
      </c>
      <c r="N93" s="120">
        <f t="shared" ca="1" si="3"/>
        <v>0</v>
      </c>
      <c r="O93" s="120">
        <f t="shared" ca="1" si="9"/>
        <v>0</v>
      </c>
      <c r="P93" s="123">
        <f t="shared" ca="1" si="10"/>
        <v>0</v>
      </c>
      <c r="Q93" s="113">
        <f t="shared" ca="1" si="12"/>
        <v>0</v>
      </c>
      <c r="R93" s="111">
        <f t="shared" ca="1" si="7"/>
        <v>0</v>
      </c>
      <c r="S93" s="114">
        <f t="shared" ca="1" si="8"/>
        <v>0</v>
      </c>
      <c r="T93" s="60"/>
    </row>
    <row r="94" spans="2:20" x14ac:dyDescent="0.2">
      <c r="B94" s="115">
        <f t="shared" si="15"/>
        <v>59</v>
      </c>
      <c r="C94" s="116">
        <f ca="1">+Calculos!AP64</f>
        <v>46905</v>
      </c>
      <c r="D94" s="117">
        <f t="shared" ca="1" si="14"/>
        <v>31</v>
      </c>
      <c r="E94" s="118">
        <f ca="1">+Calculos!AQ64</f>
        <v>0</v>
      </c>
      <c r="F94" s="119">
        <f ca="1">+Calculos!AR64</f>
        <v>0</v>
      </c>
      <c r="G94" s="119">
        <f ca="1">IF(Calculos!AS64=0,0,Calculos!AS64-$C$22)</f>
        <v>0</v>
      </c>
      <c r="H94" s="119">
        <f ca="1">+Calculos!AT64</f>
        <v>0</v>
      </c>
      <c r="I94" s="120">
        <f ca="1">+Calculos!AU64</f>
        <v>0</v>
      </c>
      <c r="J94" s="120">
        <f t="shared" ca="1" si="1"/>
        <v>0</v>
      </c>
      <c r="K94" s="120">
        <f ca="1">+Calculos!AV64</f>
        <v>0</v>
      </c>
      <c r="L94" s="121">
        <f t="shared" ca="1" si="13"/>
        <v>0</v>
      </c>
      <c r="M94" s="122">
        <f t="shared" ca="1" si="11"/>
        <v>0</v>
      </c>
      <c r="N94" s="120">
        <f t="shared" ca="1" si="3"/>
        <v>0</v>
      </c>
      <c r="O94" s="120">
        <f t="shared" ca="1" si="9"/>
        <v>0</v>
      </c>
      <c r="P94" s="123">
        <f t="shared" ca="1" si="10"/>
        <v>0</v>
      </c>
      <c r="Q94" s="113">
        <f t="shared" ca="1" si="12"/>
        <v>0</v>
      </c>
      <c r="R94" s="111">
        <f t="shared" ca="1" si="7"/>
        <v>0</v>
      </c>
      <c r="S94" s="114">
        <f t="shared" ca="1" si="8"/>
        <v>0</v>
      </c>
      <c r="T94" s="60"/>
    </row>
    <row r="95" spans="2:20" s="71" customFormat="1" x14ac:dyDescent="0.2">
      <c r="B95" s="115">
        <f t="shared" si="15"/>
        <v>60</v>
      </c>
      <c r="C95" s="116">
        <f ca="1">+Calculos!AP65</f>
        <v>46935</v>
      </c>
      <c r="D95" s="117">
        <f t="shared" ca="1" si="14"/>
        <v>30</v>
      </c>
      <c r="E95" s="118">
        <f ca="1">+Calculos!AQ65</f>
        <v>0</v>
      </c>
      <c r="F95" s="119">
        <f ca="1">+Calculos!AR65</f>
        <v>0</v>
      </c>
      <c r="G95" s="119">
        <f ca="1">IF(Calculos!AS65=0,0,Calculos!AS65-$C$22)</f>
        <v>0</v>
      </c>
      <c r="H95" s="119">
        <f ca="1">+Calculos!AT65</f>
        <v>0</v>
      </c>
      <c r="I95" s="120">
        <f ca="1">+Calculos!AU65</f>
        <v>0</v>
      </c>
      <c r="J95" s="120">
        <f t="shared" ca="1" si="1"/>
        <v>0</v>
      </c>
      <c r="K95" s="120">
        <f ca="1">+Calculos!AV65</f>
        <v>0</v>
      </c>
      <c r="L95" s="121">
        <f t="shared" ca="1" si="13"/>
        <v>0</v>
      </c>
      <c r="M95" s="122">
        <f t="shared" ca="1" si="11"/>
        <v>0</v>
      </c>
      <c r="N95" s="120">
        <f t="shared" ca="1" si="3"/>
        <v>0</v>
      </c>
      <c r="O95" s="120">
        <f t="shared" ca="1" si="9"/>
        <v>0</v>
      </c>
      <c r="P95" s="123">
        <f t="shared" ca="1" si="10"/>
        <v>0</v>
      </c>
      <c r="Q95" s="113">
        <f t="shared" ca="1" si="12"/>
        <v>0</v>
      </c>
      <c r="R95" s="111">
        <f t="shared" ca="1" si="7"/>
        <v>0</v>
      </c>
      <c r="S95" s="114">
        <f t="shared" ca="1" si="8"/>
        <v>0</v>
      </c>
      <c r="T95" s="78"/>
    </row>
    <row r="96" spans="2:20" x14ac:dyDescent="0.2">
      <c r="B96" s="126">
        <f t="shared" si="15"/>
        <v>61</v>
      </c>
      <c r="C96" s="127">
        <f ca="1">+Calculos!AP66</f>
        <v>46966</v>
      </c>
      <c r="D96" s="117">
        <f t="shared" ca="1" si="14"/>
        <v>31</v>
      </c>
      <c r="E96" s="118">
        <f ca="1">+Calculos!AQ66</f>
        <v>0</v>
      </c>
      <c r="F96" s="119">
        <f ca="1">+Calculos!AR66</f>
        <v>0</v>
      </c>
      <c r="G96" s="119">
        <f ca="1">IF(Calculos!AS66=0,0,Calculos!AS66-$C$22)</f>
        <v>0</v>
      </c>
      <c r="H96" s="119">
        <f ca="1">+Calculos!AT66</f>
        <v>0</v>
      </c>
      <c r="I96" s="120">
        <f ca="1">+Calculos!AU66</f>
        <v>0</v>
      </c>
      <c r="J96" s="120">
        <f t="shared" ca="1" si="1"/>
        <v>0</v>
      </c>
      <c r="K96" s="120">
        <f ca="1">+Calculos!AV66</f>
        <v>0</v>
      </c>
      <c r="L96" s="121">
        <f t="shared" ca="1" si="13"/>
        <v>0</v>
      </c>
      <c r="M96" s="128">
        <f t="shared" ca="1" si="11"/>
        <v>0</v>
      </c>
      <c r="N96" s="120">
        <f t="shared" ca="1" si="3"/>
        <v>0</v>
      </c>
      <c r="O96" s="120">
        <f t="shared" ref="O96:P105" ca="1" si="16">+F96</f>
        <v>0</v>
      </c>
      <c r="P96" s="123">
        <f ca="1">+G96</f>
        <v>0</v>
      </c>
      <c r="Q96" s="113">
        <f t="shared" ca="1" si="12"/>
        <v>0</v>
      </c>
      <c r="R96" s="111">
        <f t="shared" ca="1" si="7"/>
        <v>0</v>
      </c>
      <c r="S96" s="114">
        <f t="shared" ca="1" si="8"/>
        <v>0</v>
      </c>
      <c r="T96" s="60"/>
    </row>
    <row r="97" spans="2:20" x14ac:dyDescent="0.2">
      <c r="B97" s="126">
        <f t="shared" si="15"/>
        <v>62</v>
      </c>
      <c r="C97" s="127">
        <f ca="1">+Calculos!AP67</f>
        <v>46997</v>
      </c>
      <c r="D97" s="117">
        <f t="shared" ca="1" si="14"/>
        <v>31</v>
      </c>
      <c r="E97" s="118">
        <f ca="1">+Calculos!AQ67</f>
        <v>0</v>
      </c>
      <c r="F97" s="119">
        <f ca="1">+Calculos!AR67</f>
        <v>0</v>
      </c>
      <c r="G97" s="119">
        <f ca="1">IF(Calculos!AS67=0,0,Calculos!AS67-$C$22)</f>
        <v>0</v>
      </c>
      <c r="H97" s="119">
        <f ca="1">+Calculos!AT67</f>
        <v>0</v>
      </c>
      <c r="I97" s="120">
        <f ca="1">+Calculos!AU67</f>
        <v>0</v>
      </c>
      <c r="J97" s="120">
        <f t="shared" ca="1" si="1"/>
        <v>0</v>
      </c>
      <c r="K97" s="120">
        <f ca="1">+Calculos!AV67</f>
        <v>0</v>
      </c>
      <c r="L97" s="121">
        <f t="shared" ca="1" si="13"/>
        <v>0</v>
      </c>
      <c r="M97" s="128">
        <f t="shared" ca="1" si="11"/>
        <v>0</v>
      </c>
      <c r="N97" s="120">
        <f t="shared" ca="1" si="3"/>
        <v>0</v>
      </c>
      <c r="O97" s="120">
        <f t="shared" ca="1" si="16"/>
        <v>0</v>
      </c>
      <c r="P97" s="123">
        <f ca="1">+G97</f>
        <v>0</v>
      </c>
      <c r="Q97" s="113">
        <f t="shared" ca="1" si="12"/>
        <v>0</v>
      </c>
      <c r="R97" s="111">
        <f t="shared" ca="1" si="7"/>
        <v>0</v>
      </c>
      <c r="S97" s="114">
        <f t="shared" ca="1" si="8"/>
        <v>0</v>
      </c>
      <c r="T97" s="60"/>
    </row>
    <row r="98" spans="2:20" x14ac:dyDescent="0.2">
      <c r="B98" s="126">
        <f t="shared" si="15"/>
        <v>63</v>
      </c>
      <c r="C98" s="127">
        <f ca="1">+Calculos!AP68</f>
        <v>47027</v>
      </c>
      <c r="D98" s="117">
        <f t="shared" ca="1" si="14"/>
        <v>30</v>
      </c>
      <c r="E98" s="118">
        <f ca="1">+Calculos!AQ68</f>
        <v>0</v>
      </c>
      <c r="F98" s="119">
        <f ca="1">+Calculos!AR68</f>
        <v>0</v>
      </c>
      <c r="G98" s="119">
        <f ca="1">IF(Calculos!AS68=0,0,Calculos!AS68-$C$22)</f>
        <v>0</v>
      </c>
      <c r="H98" s="119">
        <f ca="1">+Calculos!AT68</f>
        <v>0</v>
      </c>
      <c r="I98" s="120">
        <f ca="1">+Calculos!AU68</f>
        <v>0</v>
      </c>
      <c r="J98" s="120">
        <f t="shared" ca="1" si="1"/>
        <v>0</v>
      </c>
      <c r="K98" s="120">
        <f ca="1">+Calculos!AV68</f>
        <v>0</v>
      </c>
      <c r="L98" s="121">
        <f t="shared" ca="1" si="13"/>
        <v>0</v>
      </c>
      <c r="M98" s="128">
        <f t="shared" ca="1" si="11"/>
        <v>0</v>
      </c>
      <c r="N98" s="120">
        <f t="shared" ca="1" si="3"/>
        <v>0</v>
      </c>
      <c r="O98" s="120">
        <f t="shared" ca="1" si="16"/>
        <v>0</v>
      </c>
      <c r="P98" s="123">
        <f ca="1">+G98</f>
        <v>0</v>
      </c>
      <c r="Q98" s="113">
        <f t="shared" ca="1" si="12"/>
        <v>0</v>
      </c>
      <c r="R98" s="111">
        <f t="shared" ca="1" si="7"/>
        <v>0</v>
      </c>
      <c r="S98" s="114">
        <f t="shared" ca="1" si="8"/>
        <v>0</v>
      </c>
      <c r="T98" s="60"/>
    </row>
    <row r="99" spans="2:20" x14ac:dyDescent="0.2">
      <c r="B99" s="126">
        <f t="shared" si="15"/>
        <v>64</v>
      </c>
      <c r="C99" s="127">
        <f ca="1">+Calculos!AP69</f>
        <v>47058</v>
      </c>
      <c r="D99" s="117">
        <f t="shared" ca="1" si="14"/>
        <v>31</v>
      </c>
      <c r="E99" s="118">
        <f ca="1">+Calculos!AQ69</f>
        <v>0</v>
      </c>
      <c r="F99" s="119">
        <f ca="1">+Calculos!AR69</f>
        <v>0</v>
      </c>
      <c r="G99" s="119">
        <f ca="1">IF(Calculos!AS69=0,0,Calculos!AS69-$C$22)</f>
        <v>0</v>
      </c>
      <c r="H99" s="119">
        <f ca="1">+Calculos!AT69</f>
        <v>0</v>
      </c>
      <c r="I99" s="120">
        <f ca="1">+Calculos!AU69</f>
        <v>0</v>
      </c>
      <c r="J99" s="120">
        <f t="shared" ca="1" si="1"/>
        <v>0</v>
      </c>
      <c r="K99" s="120">
        <f ca="1">+Calculos!AV69</f>
        <v>0</v>
      </c>
      <c r="L99" s="121">
        <f t="shared" ca="1" si="13"/>
        <v>0</v>
      </c>
      <c r="M99" s="128">
        <f t="shared" ca="1" si="11"/>
        <v>0</v>
      </c>
      <c r="N99" s="120">
        <f t="shared" ca="1" si="3"/>
        <v>0</v>
      </c>
      <c r="O99" s="120">
        <f t="shared" ca="1" si="16"/>
        <v>0</v>
      </c>
      <c r="P99" s="123">
        <f ca="1">+G99</f>
        <v>0</v>
      </c>
      <c r="Q99" s="113">
        <f t="shared" ca="1" si="12"/>
        <v>0</v>
      </c>
      <c r="R99" s="111">
        <f t="shared" ca="1" si="7"/>
        <v>0</v>
      </c>
      <c r="S99" s="114">
        <f t="shared" ca="1" si="8"/>
        <v>0</v>
      </c>
      <c r="T99" s="60"/>
    </row>
    <row r="100" spans="2:20" x14ac:dyDescent="0.2">
      <c r="B100" s="126">
        <f t="shared" si="15"/>
        <v>65</v>
      </c>
      <c r="C100" s="127">
        <f ca="1">+Calculos!AP70</f>
        <v>47088</v>
      </c>
      <c r="D100" s="117">
        <f t="shared" ca="1" si="14"/>
        <v>30</v>
      </c>
      <c r="E100" s="118">
        <f ca="1">+Calculos!AQ70</f>
        <v>0</v>
      </c>
      <c r="F100" s="119">
        <f ca="1">+Calculos!AR70</f>
        <v>0</v>
      </c>
      <c r="G100" s="119">
        <f ca="1">IF(Calculos!AS70=0,0,Calculos!AS70-$C$22)</f>
        <v>0</v>
      </c>
      <c r="H100" s="119">
        <f ca="1">+Calculos!AT70</f>
        <v>0</v>
      </c>
      <c r="I100" s="120">
        <f ca="1">+Calculos!AU70</f>
        <v>0</v>
      </c>
      <c r="J100" s="120">
        <f t="shared" ref="J100:J155" ca="1" si="17">+IF(F100&lt;&gt;0,$C$22,0)</f>
        <v>0</v>
      </c>
      <c r="K100" s="120">
        <f ca="1">+Calculos!AV70</f>
        <v>0</v>
      </c>
      <c r="L100" s="121">
        <f t="shared" ref="L100:L131" ca="1" si="18">+SUM(F100:K100)-H100</f>
        <v>0</v>
      </c>
      <c r="M100" s="128">
        <f t="shared" ca="1" si="11"/>
        <v>0</v>
      </c>
      <c r="N100" s="120">
        <f t="shared" ref="N100:N155" ca="1" si="19">+IF(O100&lt;&gt;0,$C$22,0)</f>
        <v>0</v>
      </c>
      <c r="O100" s="120">
        <f t="shared" ca="1" si="16"/>
        <v>0</v>
      </c>
      <c r="P100" s="123">
        <f t="shared" ca="1" si="16"/>
        <v>0</v>
      </c>
      <c r="Q100" s="113">
        <f t="shared" ca="1" si="12"/>
        <v>0</v>
      </c>
      <c r="R100" s="111">
        <f t="shared" ca="1" si="7"/>
        <v>0</v>
      </c>
      <c r="S100" s="114">
        <f t="shared" ca="1" si="8"/>
        <v>0</v>
      </c>
      <c r="T100" s="60"/>
    </row>
    <row r="101" spans="2:20" x14ac:dyDescent="0.2">
      <c r="B101" s="126">
        <f t="shared" si="15"/>
        <v>66</v>
      </c>
      <c r="C101" s="127">
        <f ca="1">+Calculos!AP71</f>
        <v>47119</v>
      </c>
      <c r="D101" s="117">
        <f t="shared" ref="D101:D132" ca="1" si="20">+C101-C100</f>
        <v>31</v>
      </c>
      <c r="E101" s="118">
        <f ca="1">+Calculos!AQ71</f>
        <v>0</v>
      </c>
      <c r="F101" s="119">
        <f ca="1">+Calculos!AR71</f>
        <v>0</v>
      </c>
      <c r="G101" s="119">
        <f ca="1">IF(Calculos!AS71=0,0,Calculos!AS71-$C$22)</f>
        <v>0</v>
      </c>
      <c r="H101" s="119">
        <f ca="1">+Calculos!AT71</f>
        <v>0</v>
      </c>
      <c r="I101" s="120">
        <f ca="1">+Calculos!AU71</f>
        <v>0</v>
      </c>
      <c r="J101" s="120">
        <f t="shared" ca="1" si="17"/>
        <v>0</v>
      </c>
      <c r="K101" s="120">
        <f ca="1">+Calculos!AV71</f>
        <v>0</v>
      </c>
      <c r="L101" s="121">
        <f t="shared" ca="1" si="18"/>
        <v>0</v>
      </c>
      <c r="M101" s="128">
        <f t="shared" ca="1" si="11"/>
        <v>0</v>
      </c>
      <c r="N101" s="120">
        <f t="shared" ca="1" si="19"/>
        <v>0</v>
      </c>
      <c r="O101" s="120">
        <f t="shared" ca="1" si="16"/>
        <v>0</v>
      </c>
      <c r="P101" s="123">
        <f t="shared" ca="1" si="16"/>
        <v>0</v>
      </c>
      <c r="Q101" s="113">
        <f t="shared" ca="1" si="12"/>
        <v>0</v>
      </c>
      <c r="R101" s="111">
        <f t="shared" ref="R101:R155" ca="1" si="21">IF(OR($C$20&gt;0,($C$11-$C$9)&gt;25),(L101-O101-Q101-N101)-P101,MIN(K101,$C$32-O101-N101))</f>
        <v>0</v>
      </c>
      <c r="S101" s="114">
        <f t="shared" ref="S101:S155" ca="1" si="22">+SUM(N101:R101)</f>
        <v>0</v>
      </c>
      <c r="T101" s="60"/>
    </row>
    <row r="102" spans="2:20" x14ac:dyDescent="0.2">
      <c r="B102" s="126">
        <f t="shared" si="15"/>
        <v>67</v>
      </c>
      <c r="C102" s="127">
        <f ca="1">+Calculos!AP72</f>
        <v>47150</v>
      </c>
      <c r="D102" s="117">
        <f t="shared" ca="1" si="20"/>
        <v>31</v>
      </c>
      <c r="E102" s="118">
        <f ca="1">+Calculos!AQ72</f>
        <v>0</v>
      </c>
      <c r="F102" s="119">
        <f ca="1">+Calculos!AR72</f>
        <v>0</v>
      </c>
      <c r="G102" s="119">
        <f ca="1">IF(Calculos!AS72=0,0,Calculos!AS72-$C$22)</f>
        <v>0</v>
      </c>
      <c r="H102" s="119">
        <f ca="1">+Calculos!AT72</f>
        <v>0</v>
      </c>
      <c r="I102" s="120">
        <f ca="1">+Calculos!AU72</f>
        <v>0</v>
      </c>
      <c r="J102" s="120">
        <f t="shared" ca="1" si="17"/>
        <v>0</v>
      </c>
      <c r="K102" s="120">
        <f ca="1">+Calculos!AV72</f>
        <v>0</v>
      </c>
      <c r="L102" s="121">
        <f t="shared" ca="1" si="18"/>
        <v>0</v>
      </c>
      <c r="M102" s="128">
        <f t="shared" ca="1" si="11"/>
        <v>0</v>
      </c>
      <c r="N102" s="120">
        <f t="shared" ca="1" si="19"/>
        <v>0</v>
      </c>
      <c r="O102" s="120">
        <f t="shared" ca="1" si="16"/>
        <v>0</v>
      </c>
      <c r="P102" s="123">
        <f t="shared" ca="1" si="16"/>
        <v>0</v>
      </c>
      <c r="Q102" s="113">
        <f t="shared" ca="1" si="12"/>
        <v>0</v>
      </c>
      <c r="R102" s="111">
        <f t="shared" ca="1" si="21"/>
        <v>0</v>
      </c>
      <c r="S102" s="114">
        <f t="shared" ca="1" si="22"/>
        <v>0</v>
      </c>
      <c r="T102" s="60"/>
    </row>
    <row r="103" spans="2:20" x14ac:dyDescent="0.2">
      <c r="B103" s="126">
        <f t="shared" si="15"/>
        <v>68</v>
      </c>
      <c r="C103" s="127">
        <f ca="1">+Calculos!AP73</f>
        <v>47178</v>
      </c>
      <c r="D103" s="117">
        <f t="shared" ca="1" si="20"/>
        <v>28</v>
      </c>
      <c r="E103" s="118">
        <f ca="1">+Calculos!AQ73</f>
        <v>0</v>
      </c>
      <c r="F103" s="119">
        <f ca="1">+Calculos!AR73</f>
        <v>0</v>
      </c>
      <c r="G103" s="119">
        <f ca="1">IF(Calculos!AS73=0,0,Calculos!AS73-$C$22)</f>
        <v>0</v>
      </c>
      <c r="H103" s="119">
        <f ca="1">+Calculos!AT73</f>
        <v>0</v>
      </c>
      <c r="I103" s="120">
        <f ca="1">+Calculos!AU73</f>
        <v>0</v>
      </c>
      <c r="J103" s="120">
        <f t="shared" ca="1" si="17"/>
        <v>0</v>
      </c>
      <c r="K103" s="120">
        <f ca="1">+Calculos!AV73</f>
        <v>0</v>
      </c>
      <c r="L103" s="121">
        <f t="shared" ca="1" si="18"/>
        <v>0</v>
      </c>
      <c r="M103" s="128">
        <f t="shared" ca="1" si="11"/>
        <v>0</v>
      </c>
      <c r="N103" s="120">
        <f t="shared" ca="1" si="19"/>
        <v>0</v>
      </c>
      <c r="O103" s="120">
        <f t="shared" ca="1" si="16"/>
        <v>0</v>
      </c>
      <c r="P103" s="123">
        <f t="shared" ca="1" si="16"/>
        <v>0</v>
      </c>
      <c r="Q103" s="113">
        <f t="shared" ca="1" si="12"/>
        <v>0</v>
      </c>
      <c r="R103" s="111">
        <f t="shared" ca="1" si="21"/>
        <v>0</v>
      </c>
      <c r="S103" s="114">
        <f t="shared" ca="1" si="22"/>
        <v>0</v>
      </c>
      <c r="T103" s="60"/>
    </row>
    <row r="104" spans="2:20" x14ac:dyDescent="0.2">
      <c r="B104" s="126">
        <f t="shared" si="15"/>
        <v>69</v>
      </c>
      <c r="C104" s="127">
        <f ca="1">+Calculos!AP74</f>
        <v>47209</v>
      </c>
      <c r="D104" s="117">
        <f t="shared" ca="1" si="20"/>
        <v>31</v>
      </c>
      <c r="E104" s="118">
        <f ca="1">+Calculos!AQ74</f>
        <v>0</v>
      </c>
      <c r="F104" s="119">
        <f ca="1">+Calculos!AR74</f>
        <v>0</v>
      </c>
      <c r="G104" s="119">
        <f ca="1">IF(Calculos!AS74=0,0,Calculos!AS74-$C$22)</f>
        <v>0</v>
      </c>
      <c r="H104" s="119">
        <f ca="1">+Calculos!AT74</f>
        <v>0</v>
      </c>
      <c r="I104" s="120">
        <f ca="1">+Calculos!AU74</f>
        <v>0</v>
      </c>
      <c r="J104" s="120">
        <f t="shared" ca="1" si="17"/>
        <v>0</v>
      </c>
      <c r="K104" s="120">
        <f ca="1">+Calculos!AV74</f>
        <v>0</v>
      </c>
      <c r="L104" s="121">
        <f t="shared" ca="1" si="18"/>
        <v>0</v>
      </c>
      <c r="M104" s="128">
        <f t="shared" ca="1" si="11"/>
        <v>0</v>
      </c>
      <c r="N104" s="120">
        <f t="shared" ca="1" si="19"/>
        <v>0</v>
      </c>
      <c r="O104" s="120">
        <f t="shared" ca="1" si="16"/>
        <v>0</v>
      </c>
      <c r="P104" s="123">
        <f t="shared" ca="1" si="16"/>
        <v>0</v>
      </c>
      <c r="Q104" s="113">
        <f t="shared" ca="1" si="12"/>
        <v>0</v>
      </c>
      <c r="R104" s="111">
        <f t="shared" ca="1" si="21"/>
        <v>0</v>
      </c>
      <c r="S104" s="114">
        <f t="shared" ca="1" si="22"/>
        <v>0</v>
      </c>
      <c r="T104" s="60"/>
    </row>
    <row r="105" spans="2:20" x14ac:dyDescent="0.2">
      <c r="B105" s="126">
        <f t="shared" si="15"/>
        <v>70</v>
      </c>
      <c r="C105" s="127">
        <f ca="1">+Calculos!AP75</f>
        <v>47239</v>
      </c>
      <c r="D105" s="117">
        <f t="shared" ca="1" si="20"/>
        <v>30</v>
      </c>
      <c r="E105" s="118">
        <f ca="1">+Calculos!AQ75</f>
        <v>0</v>
      </c>
      <c r="F105" s="119">
        <f ca="1">+Calculos!AR75</f>
        <v>0</v>
      </c>
      <c r="G105" s="119">
        <f ca="1">IF(Calculos!AS75=0,0,Calculos!AS75-$C$22)</f>
        <v>0</v>
      </c>
      <c r="H105" s="119">
        <f ca="1">+Calculos!AT75</f>
        <v>0</v>
      </c>
      <c r="I105" s="120">
        <f ca="1">+Calculos!AU75</f>
        <v>0</v>
      </c>
      <c r="J105" s="120">
        <f t="shared" ca="1" si="17"/>
        <v>0</v>
      </c>
      <c r="K105" s="120">
        <f ca="1">+Calculos!AV75</f>
        <v>0</v>
      </c>
      <c r="L105" s="121">
        <f t="shared" ca="1" si="18"/>
        <v>0</v>
      </c>
      <c r="M105" s="128">
        <f t="shared" ca="1" si="11"/>
        <v>0</v>
      </c>
      <c r="N105" s="120">
        <f t="shared" ca="1" si="19"/>
        <v>0</v>
      </c>
      <c r="O105" s="120">
        <f t="shared" ca="1" si="16"/>
        <v>0</v>
      </c>
      <c r="P105" s="123">
        <f t="shared" ca="1" si="16"/>
        <v>0</v>
      </c>
      <c r="Q105" s="113">
        <f t="shared" ca="1" si="12"/>
        <v>0</v>
      </c>
      <c r="R105" s="111">
        <f t="shared" ca="1" si="21"/>
        <v>0</v>
      </c>
      <c r="S105" s="114">
        <f t="shared" ca="1" si="22"/>
        <v>0</v>
      </c>
      <c r="T105" s="60"/>
    </row>
    <row r="106" spans="2:20" x14ac:dyDescent="0.2">
      <c r="B106" s="126">
        <f t="shared" si="15"/>
        <v>71</v>
      </c>
      <c r="C106" s="127">
        <f ca="1">+Calculos!AP76</f>
        <v>47270</v>
      </c>
      <c r="D106" s="117">
        <f t="shared" ca="1" si="20"/>
        <v>31</v>
      </c>
      <c r="E106" s="118">
        <f ca="1">+Calculos!AQ76</f>
        <v>0</v>
      </c>
      <c r="F106" s="119">
        <f ca="1">+Calculos!AR76</f>
        <v>0</v>
      </c>
      <c r="G106" s="119">
        <f ca="1">IF(Calculos!AS76=0,0,Calculos!AS76-$C$22)</f>
        <v>0</v>
      </c>
      <c r="H106" s="119">
        <f ca="1">+Calculos!AT76</f>
        <v>0</v>
      </c>
      <c r="I106" s="120">
        <f ca="1">+Calculos!AU76</f>
        <v>0</v>
      </c>
      <c r="J106" s="120">
        <f t="shared" ca="1" si="17"/>
        <v>0</v>
      </c>
      <c r="K106" s="120">
        <f ca="1">+Calculos!AV76</f>
        <v>0</v>
      </c>
      <c r="L106" s="121">
        <f t="shared" ca="1" si="18"/>
        <v>0</v>
      </c>
      <c r="M106" s="128">
        <f t="shared" ref="M106:M155" ca="1" si="23">IF(OR($C$20&gt;0,($C$11-$C$9)&gt;25),IF(E106&gt;=$C$14,$C$14,E106),IF(AND(M105-Q105&lt;0.05,M105-Q105&gt;-0.05),0,M105-Q105))</f>
        <v>0</v>
      </c>
      <c r="N106" s="120">
        <f t="shared" ca="1" si="19"/>
        <v>0</v>
      </c>
      <c r="O106" s="120">
        <f t="shared" ref="O106:P155" ca="1" si="24">+F106</f>
        <v>0</v>
      </c>
      <c r="P106" s="123">
        <f t="shared" ca="1" si="24"/>
        <v>0</v>
      </c>
      <c r="Q106" s="113">
        <f t="shared" ca="1" si="12"/>
        <v>0</v>
      </c>
      <c r="R106" s="111">
        <f t="shared" ca="1" si="21"/>
        <v>0</v>
      </c>
      <c r="S106" s="114">
        <f t="shared" ca="1" si="22"/>
        <v>0</v>
      </c>
      <c r="T106" s="60"/>
    </row>
    <row r="107" spans="2:20" x14ac:dyDescent="0.2">
      <c r="B107" s="126">
        <f t="shared" si="15"/>
        <v>72</v>
      </c>
      <c r="C107" s="127">
        <f ca="1">+Calculos!AP77</f>
        <v>47300</v>
      </c>
      <c r="D107" s="117">
        <f t="shared" ca="1" si="20"/>
        <v>30</v>
      </c>
      <c r="E107" s="118">
        <f ca="1">+Calculos!AQ77</f>
        <v>0</v>
      </c>
      <c r="F107" s="119">
        <f ca="1">+Calculos!AR77</f>
        <v>0</v>
      </c>
      <c r="G107" s="119">
        <f ca="1">IF(Calculos!AS77=0,0,Calculos!AS77-$C$22)</f>
        <v>0</v>
      </c>
      <c r="H107" s="119">
        <f ca="1">+Calculos!AT77</f>
        <v>0</v>
      </c>
      <c r="I107" s="120">
        <f ca="1">+Calculos!AU77</f>
        <v>0</v>
      </c>
      <c r="J107" s="120">
        <f t="shared" ca="1" si="17"/>
        <v>0</v>
      </c>
      <c r="K107" s="120">
        <f ca="1">+Calculos!AV77</f>
        <v>0</v>
      </c>
      <c r="L107" s="121">
        <f t="shared" ca="1" si="18"/>
        <v>0</v>
      </c>
      <c r="M107" s="128">
        <f t="shared" ca="1" si="23"/>
        <v>0</v>
      </c>
      <c r="N107" s="120">
        <f t="shared" ca="1" si="19"/>
        <v>0</v>
      </c>
      <c r="O107" s="120">
        <f t="shared" ca="1" si="24"/>
        <v>0</v>
      </c>
      <c r="P107" s="123">
        <f t="shared" ca="1" si="24"/>
        <v>0</v>
      </c>
      <c r="Q107" s="113">
        <f t="shared" ca="1" si="12"/>
        <v>0</v>
      </c>
      <c r="R107" s="111">
        <f t="shared" ca="1" si="21"/>
        <v>0</v>
      </c>
      <c r="S107" s="114">
        <f t="shared" ca="1" si="22"/>
        <v>0</v>
      </c>
      <c r="T107" s="60"/>
    </row>
    <row r="108" spans="2:20" x14ac:dyDescent="0.2">
      <c r="B108" s="126">
        <f t="shared" si="15"/>
        <v>73</v>
      </c>
      <c r="C108" s="127">
        <f ca="1">+Calculos!AP78</f>
        <v>47331</v>
      </c>
      <c r="D108" s="117">
        <f t="shared" ca="1" si="20"/>
        <v>31</v>
      </c>
      <c r="E108" s="118">
        <f ca="1">+Calculos!AQ78</f>
        <v>0</v>
      </c>
      <c r="F108" s="119">
        <f ca="1">+Calculos!AR78</f>
        <v>0</v>
      </c>
      <c r="G108" s="119">
        <f ca="1">IF(Calculos!AS78=0,0,Calculos!AS78-$C$22)</f>
        <v>0</v>
      </c>
      <c r="H108" s="119">
        <f ca="1">+Calculos!AT78</f>
        <v>0</v>
      </c>
      <c r="I108" s="120">
        <f ca="1">+Calculos!AU78</f>
        <v>0</v>
      </c>
      <c r="J108" s="120">
        <f t="shared" ca="1" si="17"/>
        <v>0</v>
      </c>
      <c r="K108" s="120">
        <f ca="1">+Calculos!AV78</f>
        <v>0</v>
      </c>
      <c r="L108" s="121">
        <f t="shared" ca="1" si="18"/>
        <v>0</v>
      </c>
      <c r="M108" s="128">
        <f t="shared" ca="1" si="23"/>
        <v>0</v>
      </c>
      <c r="N108" s="120">
        <f t="shared" ca="1" si="19"/>
        <v>0</v>
      </c>
      <c r="O108" s="120">
        <f t="shared" ca="1" si="24"/>
        <v>0</v>
      </c>
      <c r="P108" s="123">
        <f t="shared" ca="1" si="24"/>
        <v>0</v>
      </c>
      <c r="Q108" s="113">
        <f t="shared" ca="1" si="12"/>
        <v>0</v>
      </c>
      <c r="R108" s="111">
        <f t="shared" ca="1" si="21"/>
        <v>0</v>
      </c>
      <c r="S108" s="114">
        <f t="shared" ca="1" si="22"/>
        <v>0</v>
      </c>
      <c r="T108" s="60"/>
    </row>
    <row r="109" spans="2:20" x14ac:dyDescent="0.2">
      <c r="B109" s="126">
        <f t="shared" si="15"/>
        <v>74</v>
      </c>
      <c r="C109" s="127">
        <f ca="1">+Calculos!AP79</f>
        <v>47362</v>
      </c>
      <c r="D109" s="117">
        <f t="shared" ca="1" si="20"/>
        <v>31</v>
      </c>
      <c r="E109" s="118">
        <f ca="1">+Calculos!AQ79</f>
        <v>0</v>
      </c>
      <c r="F109" s="119">
        <f ca="1">+Calculos!AR79</f>
        <v>0</v>
      </c>
      <c r="G109" s="119">
        <f ca="1">IF(Calculos!AS79=0,0,Calculos!AS79-$C$22)</f>
        <v>0</v>
      </c>
      <c r="H109" s="119">
        <f ca="1">+Calculos!AT79</f>
        <v>0</v>
      </c>
      <c r="I109" s="120">
        <f ca="1">+Calculos!AU79</f>
        <v>0</v>
      </c>
      <c r="J109" s="120">
        <f t="shared" ca="1" si="17"/>
        <v>0</v>
      </c>
      <c r="K109" s="120">
        <f ca="1">+Calculos!AV79</f>
        <v>0</v>
      </c>
      <c r="L109" s="121">
        <f t="shared" ca="1" si="18"/>
        <v>0</v>
      </c>
      <c r="M109" s="128">
        <f t="shared" ca="1" si="23"/>
        <v>0</v>
      </c>
      <c r="N109" s="120">
        <f t="shared" ca="1" si="19"/>
        <v>0</v>
      </c>
      <c r="O109" s="120">
        <f t="shared" ca="1" si="24"/>
        <v>0</v>
      </c>
      <c r="P109" s="123">
        <f t="shared" ca="1" si="24"/>
        <v>0</v>
      </c>
      <c r="Q109" s="113">
        <f t="shared" ca="1" si="12"/>
        <v>0</v>
      </c>
      <c r="R109" s="111">
        <f t="shared" ca="1" si="21"/>
        <v>0</v>
      </c>
      <c r="S109" s="114">
        <f t="shared" ca="1" si="22"/>
        <v>0</v>
      </c>
      <c r="T109" s="60"/>
    </row>
    <row r="110" spans="2:20" x14ac:dyDescent="0.2">
      <c r="B110" s="126">
        <f t="shared" si="15"/>
        <v>75</v>
      </c>
      <c r="C110" s="127">
        <f ca="1">+Calculos!AP80</f>
        <v>47392</v>
      </c>
      <c r="D110" s="117">
        <f t="shared" ca="1" si="20"/>
        <v>30</v>
      </c>
      <c r="E110" s="118">
        <f ca="1">+Calculos!AQ80</f>
        <v>0</v>
      </c>
      <c r="F110" s="119">
        <f ca="1">+Calculos!AR80</f>
        <v>0</v>
      </c>
      <c r="G110" s="119">
        <f ca="1">IF(Calculos!AS80=0,0,Calculos!AS80-$C$22)</f>
        <v>0</v>
      </c>
      <c r="H110" s="119">
        <f ca="1">+Calculos!AT80</f>
        <v>0</v>
      </c>
      <c r="I110" s="120">
        <f ca="1">+Calculos!AU80</f>
        <v>0</v>
      </c>
      <c r="J110" s="120">
        <f t="shared" ca="1" si="17"/>
        <v>0</v>
      </c>
      <c r="K110" s="120">
        <f ca="1">+Calculos!AV80</f>
        <v>0</v>
      </c>
      <c r="L110" s="121">
        <f t="shared" ca="1" si="18"/>
        <v>0</v>
      </c>
      <c r="M110" s="128">
        <f t="shared" ca="1" si="23"/>
        <v>0</v>
      </c>
      <c r="N110" s="120">
        <f t="shared" ca="1" si="19"/>
        <v>0</v>
      </c>
      <c r="O110" s="120">
        <f t="shared" ca="1" si="24"/>
        <v>0</v>
      </c>
      <c r="P110" s="123">
        <f t="shared" ca="1" si="24"/>
        <v>0</v>
      </c>
      <c r="Q110" s="113">
        <f t="shared" ca="1" si="12"/>
        <v>0</v>
      </c>
      <c r="R110" s="111">
        <f t="shared" ca="1" si="21"/>
        <v>0</v>
      </c>
      <c r="S110" s="114">
        <f t="shared" ca="1" si="22"/>
        <v>0</v>
      </c>
      <c r="T110" s="60"/>
    </row>
    <row r="111" spans="2:20" x14ac:dyDescent="0.2">
      <c r="B111" s="126">
        <f t="shared" si="15"/>
        <v>76</v>
      </c>
      <c r="C111" s="127">
        <f ca="1">+Calculos!AP81</f>
        <v>47423</v>
      </c>
      <c r="D111" s="117">
        <f t="shared" ca="1" si="20"/>
        <v>31</v>
      </c>
      <c r="E111" s="118">
        <f ca="1">+Calculos!AQ81</f>
        <v>0</v>
      </c>
      <c r="F111" s="119">
        <f ca="1">+Calculos!AR81</f>
        <v>0</v>
      </c>
      <c r="G111" s="119">
        <f ca="1">IF(Calculos!AS81=0,0,Calculos!AS81-$C$22)</f>
        <v>0</v>
      </c>
      <c r="H111" s="119">
        <f ca="1">+Calculos!AT81</f>
        <v>0</v>
      </c>
      <c r="I111" s="120">
        <f ca="1">+Calculos!AU81</f>
        <v>0</v>
      </c>
      <c r="J111" s="120">
        <f t="shared" ca="1" si="17"/>
        <v>0</v>
      </c>
      <c r="K111" s="120">
        <f ca="1">+Calculos!AV81</f>
        <v>0</v>
      </c>
      <c r="L111" s="121">
        <f t="shared" ca="1" si="18"/>
        <v>0</v>
      </c>
      <c r="M111" s="128">
        <f t="shared" ca="1" si="23"/>
        <v>0</v>
      </c>
      <c r="N111" s="120">
        <f t="shared" ca="1" si="19"/>
        <v>0</v>
      </c>
      <c r="O111" s="120">
        <f t="shared" ca="1" si="24"/>
        <v>0</v>
      </c>
      <c r="P111" s="123">
        <f t="shared" ca="1" si="24"/>
        <v>0</v>
      </c>
      <c r="Q111" s="113">
        <f t="shared" ca="1" si="12"/>
        <v>0</v>
      </c>
      <c r="R111" s="111">
        <f t="shared" ca="1" si="21"/>
        <v>0</v>
      </c>
      <c r="S111" s="114">
        <f t="shared" ca="1" si="22"/>
        <v>0</v>
      </c>
      <c r="T111" s="60"/>
    </row>
    <row r="112" spans="2:20" x14ac:dyDescent="0.2">
      <c r="B112" s="126">
        <f t="shared" si="15"/>
        <v>77</v>
      </c>
      <c r="C112" s="127">
        <f ca="1">+Calculos!AP82</f>
        <v>47453</v>
      </c>
      <c r="D112" s="117">
        <f t="shared" ca="1" si="20"/>
        <v>30</v>
      </c>
      <c r="E112" s="118">
        <f ca="1">+Calculos!AQ82</f>
        <v>0</v>
      </c>
      <c r="F112" s="119">
        <f ca="1">+Calculos!AR82</f>
        <v>0</v>
      </c>
      <c r="G112" s="119">
        <f ca="1">IF(Calculos!AS82=0,0,Calculos!AS82-$C$22)</f>
        <v>0</v>
      </c>
      <c r="H112" s="119">
        <f ca="1">+Calculos!AT82</f>
        <v>0</v>
      </c>
      <c r="I112" s="120">
        <f ca="1">+Calculos!AU82</f>
        <v>0</v>
      </c>
      <c r="J112" s="120">
        <f t="shared" ca="1" si="17"/>
        <v>0</v>
      </c>
      <c r="K112" s="120">
        <f ca="1">+Calculos!AV82</f>
        <v>0</v>
      </c>
      <c r="L112" s="121">
        <f t="shared" ca="1" si="18"/>
        <v>0</v>
      </c>
      <c r="M112" s="128">
        <f t="shared" ca="1" si="23"/>
        <v>0</v>
      </c>
      <c r="N112" s="120">
        <f t="shared" ca="1" si="19"/>
        <v>0</v>
      </c>
      <c r="O112" s="120">
        <f t="shared" ca="1" si="24"/>
        <v>0</v>
      </c>
      <c r="P112" s="123">
        <f t="shared" ca="1" si="24"/>
        <v>0</v>
      </c>
      <c r="Q112" s="113">
        <f t="shared" ca="1" si="12"/>
        <v>0</v>
      </c>
      <c r="R112" s="111">
        <f t="shared" ca="1" si="21"/>
        <v>0</v>
      </c>
      <c r="S112" s="114">
        <f t="shared" ca="1" si="22"/>
        <v>0</v>
      </c>
      <c r="T112" s="72"/>
    </row>
    <row r="113" spans="2:20" x14ac:dyDescent="0.2">
      <c r="B113" s="126">
        <f t="shared" si="15"/>
        <v>78</v>
      </c>
      <c r="C113" s="127">
        <f ca="1">+Calculos!AP83</f>
        <v>47484</v>
      </c>
      <c r="D113" s="117">
        <f t="shared" ca="1" si="20"/>
        <v>31</v>
      </c>
      <c r="E113" s="118">
        <f ca="1">+Calculos!AQ83</f>
        <v>0</v>
      </c>
      <c r="F113" s="119">
        <f ca="1">+Calculos!AR83</f>
        <v>0</v>
      </c>
      <c r="G113" s="119">
        <f ca="1">IF(Calculos!AS83=0,0,Calculos!AS83-$C$22)</f>
        <v>0</v>
      </c>
      <c r="H113" s="119">
        <f ca="1">+Calculos!AT83</f>
        <v>0</v>
      </c>
      <c r="I113" s="120">
        <f ca="1">+Calculos!AU83</f>
        <v>0</v>
      </c>
      <c r="J113" s="120">
        <f t="shared" ca="1" si="17"/>
        <v>0</v>
      </c>
      <c r="K113" s="120">
        <f ca="1">+Calculos!AV83</f>
        <v>0</v>
      </c>
      <c r="L113" s="121">
        <f t="shared" ca="1" si="18"/>
        <v>0</v>
      </c>
      <c r="M113" s="128">
        <f t="shared" ca="1" si="23"/>
        <v>0</v>
      </c>
      <c r="N113" s="120">
        <f t="shared" ca="1" si="19"/>
        <v>0</v>
      </c>
      <c r="O113" s="120">
        <f t="shared" ca="1" si="24"/>
        <v>0</v>
      </c>
      <c r="P113" s="123">
        <f t="shared" ca="1" si="24"/>
        <v>0</v>
      </c>
      <c r="Q113" s="113">
        <f t="shared" ca="1" si="12"/>
        <v>0</v>
      </c>
      <c r="R113" s="111">
        <f t="shared" ca="1" si="21"/>
        <v>0</v>
      </c>
      <c r="S113" s="114">
        <f t="shared" ca="1" si="22"/>
        <v>0</v>
      </c>
      <c r="T113" s="72"/>
    </row>
    <row r="114" spans="2:20" x14ac:dyDescent="0.2">
      <c r="B114" s="126">
        <f t="shared" si="15"/>
        <v>79</v>
      </c>
      <c r="C114" s="127">
        <f ca="1">+Calculos!AP84</f>
        <v>47515</v>
      </c>
      <c r="D114" s="117">
        <f t="shared" ca="1" si="20"/>
        <v>31</v>
      </c>
      <c r="E114" s="118">
        <f ca="1">+Calculos!AQ84</f>
        <v>0</v>
      </c>
      <c r="F114" s="119">
        <f ca="1">+Calculos!AR84</f>
        <v>0</v>
      </c>
      <c r="G114" s="119">
        <f ca="1">IF(Calculos!AS84=0,0,Calculos!AS84-$C$22)</f>
        <v>0</v>
      </c>
      <c r="H114" s="119">
        <f ca="1">+Calculos!AT84</f>
        <v>0</v>
      </c>
      <c r="I114" s="120">
        <f ca="1">+Calculos!AU84</f>
        <v>0</v>
      </c>
      <c r="J114" s="120">
        <f t="shared" ca="1" si="17"/>
        <v>0</v>
      </c>
      <c r="K114" s="120">
        <f ca="1">+Calculos!AV84</f>
        <v>0</v>
      </c>
      <c r="L114" s="121">
        <f t="shared" ca="1" si="18"/>
        <v>0</v>
      </c>
      <c r="M114" s="128">
        <f t="shared" ca="1" si="23"/>
        <v>0</v>
      </c>
      <c r="N114" s="120">
        <f t="shared" ca="1" si="19"/>
        <v>0</v>
      </c>
      <c r="O114" s="120">
        <f t="shared" ca="1" si="24"/>
        <v>0</v>
      </c>
      <c r="P114" s="123">
        <f t="shared" ca="1" si="24"/>
        <v>0</v>
      </c>
      <c r="Q114" s="113">
        <f t="shared" ca="1" si="12"/>
        <v>0</v>
      </c>
      <c r="R114" s="111">
        <f t="shared" ca="1" si="21"/>
        <v>0</v>
      </c>
      <c r="S114" s="114">
        <f t="shared" ca="1" si="22"/>
        <v>0</v>
      </c>
      <c r="T114" s="72"/>
    </row>
    <row r="115" spans="2:20" x14ac:dyDescent="0.2">
      <c r="B115" s="126">
        <f t="shared" ref="B115:B147" si="25">+B114+1</f>
        <v>80</v>
      </c>
      <c r="C115" s="127">
        <f ca="1">+Calculos!AP85</f>
        <v>47543</v>
      </c>
      <c r="D115" s="117">
        <f t="shared" ca="1" si="20"/>
        <v>28</v>
      </c>
      <c r="E115" s="118">
        <f ca="1">+Calculos!AQ85</f>
        <v>0</v>
      </c>
      <c r="F115" s="119">
        <f ca="1">+Calculos!AR85</f>
        <v>0</v>
      </c>
      <c r="G115" s="119">
        <f ca="1">IF(Calculos!AS85=0,0,Calculos!AS85-$C$22)</f>
        <v>0</v>
      </c>
      <c r="H115" s="119">
        <f ca="1">+Calculos!AT85</f>
        <v>0</v>
      </c>
      <c r="I115" s="120">
        <f ca="1">+Calculos!AU85</f>
        <v>0</v>
      </c>
      <c r="J115" s="120">
        <f t="shared" ca="1" si="17"/>
        <v>0</v>
      </c>
      <c r="K115" s="120">
        <f ca="1">+Calculos!AV85</f>
        <v>0</v>
      </c>
      <c r="L115" s="121">
        <f t="shared" ca="1" si="18"/>
        <v>0</v>
      </c>
      <c r="M115" s="128">
        <f t="shared" ca="1" si="23"/>
        <v>0</v>
      </c>
      <c r="N115" s="120">
        <f t="shared" ca="1" si="19"/>
        <v>0</v>
      </c>
      <c r="O115" s="120">
        <f t="shared" ca="1" si="24"/>
        <v>0</v>
      </c>
      <c r="P115" s="123">
        <f t="shared" ca="1" si="24"/>
        <v>0</v>
      </c>
      <c r="Q115" s="113">
        <f t="shared" ca="1" si="12"/>
        <v>0</v>
      </c>
      <c r="R115" s="111">
        <f t="shared" ca="1" si="21"/>
        <v>0</v>
      </c>
      <c r="S115" s="114">
        <f t="shared" ca="1" si="22"/>
        <v>0</v>
      </c>
      <c r="T115" s="72"/>
    </row>
    <row r="116" spans="2:20" x14ac:dyDescent="0.2">
      <c r="B116" s="126">
        <f t="shared" si="25"/>
        <v>81</v>
      </c>
      <c r="C116" s="127">
        <f ca="1">+Calculos!AP86</f>
        <v>47574</v>
      </c>
      <c r="D116" s="117">
        <f t="shared" ca="1" si="20"/>
        <v>31</v>
      </c>
      <c r="E116" s="118">
        <f ca="1">+Calculos!AQ86</f>
        <v>0</v>
      </c>
      <c r="F116" s="119">
        <f ca="1">+Calculos!AR86</f>
        <v>0</v>
      </c>
      <c r="G116" s="119">
        <f ca="1">IF(Calculos!AS86=0,0,Calculos!AS86-$C$22)</f>
        <v>0</v>
      </c>
      <c r="H116" s="119">
        <f ca="1">+Calculos!AT86</f>
        <v>0</v>
      </c>
      <c r="I116" s="120">
        <f ca="1">+Calculos!AU86</f>
        <v>0</v>
      </c>
      <c r="J116" s="120">
        <f t="shared" ca="1" si="17"/>
        <v>0</v>
      </c>
      <c r="K116" s="120">
        <f ca="1">+Calculos!AV86</f>
        <v>0</v>
      </c>
      <c r="L116" s="121">
        <f t="shared" ca="1" si="18"/>
        <v>0</v>
      </c>
      <c r="M116" s="128">
        <f t="shared" ca="1" si="23"/>
        <v>0</v>
      </c>
      <c r="N116" s="120">
        <f t="shared" ca="1" si="19"/>
        <v>0</v>
      </c>
      <c r="O116" s="120">
        <f t="shared" ca="1" si="24"/>
        <v>0</v>
      </c>
      <c r="P116" s="123">
        <f t="shared" ca="1" si="24"/>
        <v>0</v>
      </c>
      <c r="Q116" s="113">
        <f t="shared" ca="1" si="12"/>
        <v>0</v>
      </c>
      <c r="R116" s="111">
        <f t="shared" ca="1" si="21"/>
        <v>0</v>
      </c>
      <c r="S116" s="114">
        <f t="shared" ca="1" si="22"/>
        <v>0</v>
      </c>
      <c r="T116" s="72"/>
    </row>
    <row r="117" spans="2:20" x14ac:dyDescent="0.2">
      <c r="B117" s="126">
        <f t="shared" si="25"/>
        <v>82</v>
      </c>
      <c r="C117" s="127">
        <f ca="1">+Calculos!AP87</f>
        <v>47604</v>
      </c>
      <c r="D117" s="117">
        <f t="shared" ca="1" si="20"/>
        <v>30</v>
      </c>
      <c r="E117" s="118">
        <f ca="1">+Calculos!AQ87</f>
        <v>0</v>
      </c>
      <c r="F117" s="119">
        <f ca="1">+Calculos!AR87</f>
        <v>0</v>
      </c>
      <c r="G117" s="119">
        <f ca="1">IF(Calculos!AS87=0,0,Calculos!AS87-$C$22)</f>
        <v>0</v>
      </c>
      <c r="H117" s="119">
        <f ca="1">+Calculos!AT87</f>
        <v>0</v>
      </c>
      <c r="I117" s="120">
        <f ca="1">+Calculos!AU87</f>
        <v>0</v>
      </c>
      <c r="J117" s="120">
        <f t="shared" ca="1" si="17"/>
        <v>0</v>
      </c>
      <c r="K117" s="120">
        <f ca="1">+Calculos!AV87</f>
        <v>0</v>
      </c>
      <c r="L117" s="121">
        <f t="shared" ca="1" si="18"/>
        <v>0</v>
      </c>
      <c r="M117" s="128">
        <f t="shared" ca="1" si="23"/>
        <v>0</v>
      </c>
      <c r="N117" s="120">
        <f t="shared" ca="1" si="19"/>
        <v>0</v>
      </c>
      <c r="O117" s="120">
        <f t="shared" ca="1" si="24"/>
        <v>0</v>
      </c>
      <c r="P117" s="123">
        <f t="shared" ca="1" si="24"/>
        <v>0</v>
      </c>
      <c r="Q117" s="113">
        <f t="shared" ca="1" si="12"/>
        <v>0</v>
      </c>
      <c r="R117" s="111">
        <f t="shared" ca="1" si="21"/>
        <v>0</v>
      </c>
      <c r="S117" s="114">
        <f t="shared" ca="1" si="22"/>
        <v>0</v>
      </c>
      <c r="T117" s="72"/>
    </row>
    <row r="118" spans="2:20" x14ac:dyDescent="0.2">
      <c r="B118" s="126">
        <f t="shared" si="25"/>
        <v>83</v>
      </c>
      <c r="C118" s="127">
        <f ca="1">+Calculos!AP88</f>
        <v>47635</v>
      </c>
      <c r="D118" s="117">
        <f t="shared" ca="1" si="20"/>
        <v>31</v>
      </c>
      <c r="E118" s="118">
        <f ca="1">+Calculos!AQ88</f>
        <v>0</v>
      </c>
      <c r="F118" s="119">
        <f ca="1">+Calculos!AR88</f>
        <v>0</v>
      </c>
      <c r="G118" s="119">
        <f ca="1">IF(Calculos!AS88=0,0,Calculos!AS88-$C$22)</f>
        <v>0</v>
      </c>
      <c r="H118" s="119">
        <f ca="1">+Calculos!AT88</f>
        <v>0</v>
      </c>
      <c r="I118" s="120">
        <f ca="1">+Calculos!AU88</f>
        <v>0</v>
      </c>
      <c r="J118" s="120">
        <f t="shared" ca="1" si="17"/>
        <v>0</v>
      </c>
      <c r="K118" s="120">
        <f ca="1">+Calculos!AV88</f>
        <v>0</v>
      </c>
      <c r="L118" s="121">
        <f t="shared" ca="1" si="18"/>
        <v>0</v>
      </c>
      <c r="M118" s="128">
        <f t="shared" ca="1" si="23"/>
        <v>0</v>
      </c>
      <c r="N118" s="120">
        <f t="shared" ca="1" si="19"/>
        <v>0</v>
      </c>
      <c r="O118" s="120">
        <f t="shared" ca="1" si="24"/>
        <v>0</v>
      </c>
      <c r="P118" s="123">
        <f t="shared" ca="1" si="24"/>
        <v>0</v>
      </c>
      <c r="Q118" s="113">
        <f t="shared" ca="1" si="12"/>
        <v>0</v>
      </c>
      <c r="R118" s="111">
        <f t="shared" ca="1" si="21"/>
        <v>0</v>
      </c>
      <c r="S118" s="114">
        <f t="shared" ca="1" si="22"/>
        <v>0</v>
      </c>
      <c r="T118" s="72"/>
    </row>
    <row r="119" spans="2:20" x14ac:dyDescent="0.2">
      <c r="B119" s="126">
        <f t="shared" si="25"/>
        <v>84</v>
      </c>
      <c r="C119" s="127">
        <f ca="1">+Calculos!AP89</f>
        <v>47665</v>
      </c>
      <c r="D119" s="117">
        <f t="shared" ca="1" si="20"/>
        <v>30</v>
      </c>
      <c r="E119" s="118">
        <f ca="1">+Calculos!AQ89</f>
        <v>0</v>
      </c>
      <c r="F119" s="119">
        <f ca="1">+Calculos!AR89</f>
        <v>0</v>
      </c>
      <c r="G119" s="119">
        <f ca="1">IF(Calculos!AS89=0,0,Calculos!AS89-$C$22)</f>
        <v>0</v>
      </c>
      <c r="H119" s="119">
        <f ca="1">+Calculos!AT89</f>
        <v>0</v>
      </c>
      <c r="I119" s="120">
        <f ca="1">+Calculos!AU89</f>
        <v>0</v>
      </c>
      <c r="J119" s="120">
        <f t="shared" ca="1" si="17"/>
        <v>0</v>
      </c>
      <c r="K119" s="120">
        <f ca="1">+Calculos!AV89</f>
        <v>0</v>
      </c>
      <c r="L119" s="121">
        <f t="shared" ca="1" si="18"/>
        <v>0</v>
      </c>
      <c r="M119" s="128">
        <f t="shared" ca="1" si="23"/>
        <v>0</v>
      </c>
      <c r="N119" s="120">
        <f t="shared" ca="1" si="19"/>
        <v>0</v>
      </c>
      <c r="O119" s="120">
        <f t="shared" ca="1" si="24"/>
        <v>0</v>
      </c>
      <c r="P119" s="123">
        <f t="shared" ca="1" si="24"/>
        <v>0</v>
      </c>
      <c r="Q119" s="113">
        <f t="shared" ca="1" si="12"/>
        <v>0</v>
      </c>
      <c r="R119" s="111">
        <f t="shared" ca="1" si="21"/>
        <v>0</v>
      </c>
      <c r="S119" s="114">
        <f t="shared" ca="1" si="22"/>
        <v>0</v>
      </c>
      <c r="T119" s="72"/>
    </row>
    <row r="120" spans="2:20" x14ac:dyDescent="0.2">
      <c r="B120" s="126">
        <f t="shared" si="25"/>
        <v>85</v>
      </c>
      <c r="C120" s="127">
        <f ca="1">+Calculos!AP90</f>
        <v>47696</v>
      </c>
      <c r="D120" s="117">
        <f t="shared" ca="1" si="20"/>
        <v>31</v>
      </c>
      <c r="E120" s="118">
        <f ca="1">+Calculos!AQ90</f>
        <v>0</v>
      </c>
      <c r="F120" s="119">
        <f ca="1">+Calculos!AR90</f>
        <v>0</v>
      </c>
      <c r="G120" s="119">
        <f ca="1">IF(Calculos!AS90=0,0,Calculos!AS90-$C$22)</f>
        <v>0</v>
      </c>
      <c r="H120" s="119">
        <f ca="1">+Calculos!AT90</f>
        <v>0</v>
      </c>
      <c r="I120" s="120">
        <f ca="1">+Calculos!AU90</f>
        <v>0</v>
      </c>
      <c r="J120" s="120">
        <f t="shared" ca="1" si="17"/>
        <v>0</v>
      </c>
      <c r="K120" s="120">
        <f ca="1">+Calculos!AV90</f>
        <v>0</v>
      </c>
      <c r="L120" s="121">
        <f t="shared" ca="1" si="18"/>
        <v>0</v>
      </c>
      <c r="M120" s="128">
        <f t="shared" ca="1" si="23"/>
        <v>0</v>
      </c>
      <c r="N120" s="120">
        <f t="shared" ca="1" si="19"/>
        <v>0</v>
      </c>
      <c r="O120" s="120">
        <f t="shared" ca="1" si="24"/>
        <v>0</v>
      </c>
      <c r="P120" s="123">
        <f t="shared" ca="1" si="24"/>
        <v>0</v>
      </c>
      <c r="Q120" s="113">
        <f t="shared" ca="1" si="12"/>
        <v>0</v>
      </c>
      <c r="R120" s="111">
        <f t="shared" ca="1" si="21"/>
        <v>0</v>
      </c>
      <c r="S120" s="114">
        <f t="shared" ca="1" si="22"/>
        <v>0</v>
      </c>
      <c r="T120" s="72"/>
    </row>
    <row r="121" spans="2:20" x14ac:dyDescent="0.2">
      <c r="B121" s="126">
        <f t="shared" si="25"/>
        <v>86</v>
      </c>
      <c r="C121" s="127">
        <f ca="1">+Calculos!AP91</f>
        <v>47727</v>
      </c>
      <c r="D121" s="117">
        <f t="shared" ca="1" si="20"/>
        <v>31</v>
      </c>
      <c r="E121" s="118">
        <f ca="1">+Calculos!AQ91</f>
        <v>0</v>
      </c>
      <c r="F121" s="119">
        <f ca="1">+Calculos!AR91</f>
        <v>0</v>
      </c>
      <c r="G121" s="119">
        <f ca="1">IF(Calculos!AS91=0,0,Calculos!AS91-$C$22)</f>
        <v>0</v>
      </c>
      <c r="H121" s="119">
        <f ca="1">+Calculos!AT91</f>
        <v>0</v>
      </c>
      <c r="I121" s="120">
        <f ca="1">+Calculos!AU91</f>
        <v>0</v>
      </c>
      <c r="J121" s="120">
        <f t="shared" ca="1" si="17"/>
        <v>0</v>
      </c>
      <c r="K121" s="120">
        <f ca="1">+Calculos!AV91</f>
        <v>0</v>
      </c>
      <c r="L121" s="121">
        <f t="shared" ca="1" si="18"/>
        <v>0</v>
      </c>
      <c r="M121" s="128">
        <f t="shared" ca="1" si="23"/>
        <v>0</v>
      </c>
      <c r="N121" s="120">
        <f t="shared" ca="1" si="19"/>
        <v>0</v>
      </c>
      <c r="O121" s="120">
        <f t="shared" ca="1" si="24"/>
        <v>0</v>
      </c>
      <c r="P121" s="123">
        <f t="shared" ca="1" si="24"/>
        <v>0</v>
      </c>
      <c r="Q121" s="113">
        <f t="shared" ca="1" si="12"/>
        <v>0</v>
      </c>
      <c r="R121" s="111">
        <f t="shared" ca="1" si="21"/>
        <v>0</v>
      </c>
      <c r="S121" s="114">
        <f t="shared" ca="1" si="22"/>
        <v>0</v>
      </c>
      <c r="T121" s="72"/>
    </row>
    <row r="122" spans="2:20" x14ac:dyDescent="0.2">
      <c r="B122" s="126">
        <f t="shared" si="25"/>
        <v>87</v>
      </c>
      <c r="C122" s="127">
        <f ca="1">+Calculos!AP92</f>
        <v>47757</v>
      </c>
      <c r="D122" s="117">
        <f t="shared" ca="1" si="20"/>
        <v>30</v>
      </c>
      <c r="E122" s="118">
        <f ca="1">+Calculos!AQ92</f>
        <v>0</v>
      </c>
      <c r="F122" s="119">
        <f ca="1">+Calculos!AR92</f>
        <v>0</v>
      </c>
      <c r="G122" s="119">
        <f ca="1">IF(Calculos!AS92=0,0,Calculos!AS92-$C$22)</f>
        <v>0</v>
      </c>
      <c r="H122" s="119">
        <f ca="1">+Calculos!AT92</f>
        <v>0</v>
      </c>
      <c r="I122" s="120">
        <f ca="1">+Calculos!AU92</f>
        <v>0</v>
      </c>
      <c r="J122" s="120">
        <f t="shared" ca="1" si="17"/>
        <v>0</v>
      </c>
      <c r="K122" s="120">
        <f ca="1">+Calculos!AV92</f>
        <v>0</v>
      </c>
      <c r="L122" s="121">
        <f t="shared" ca="1" si="18"/>
        <v>0</v>
      </c>
      <c r="M122" s="128">
        <f t="shared" ca="1" si="23"/>
        <v>0</v>
      </c>
      <c r="N122" s="120">
        <f t="shared" ca="1" si="19"/>
        <v>0</v>
      </c>
      <c r="O122" s="120">
        <f t="shared" ca="1" si="24"/>
        <v>0</v>
      </c>
      <c r="P122" s="123">
        <f t="shared" ca="1" si="24"/>
        <v>0</v>
      </c>
      <c r="Q122" s="113">
        <f t="shared" ca="1" si="12"/>
        <v>0</v>
      </c>
      <c r="R122" s="111">
        <f t="shared" ca="1" si="21"/>
        <v>0</v>
      </c>
      <c r="S122" s="114">
        <f t="shared" ca="1" si="22"/>
        <v>0</v>
      </c>
      <c r="T122" s="72"/>
    </row>
    <row r="123" spans="2:20" x14ac:dyDescent="0.2">
      <c r="B123" s="126">
        <f t="shared" si="25"/>
        <v>88</v>
      </c>
      <c r="C123" s="127">
        <f ca="1">+Calculos!AP93</f>
        <v>47788</v>
      </c>
      <c r="D123" s="117">
        <f t="shared" ca="1" si="20"/>
        <v>31</v>
      </c>
      <c r="E123" s="118">
        <f ca="1">+Calculos!AQ93</f>
        <v>0</v>
      </c>
      <c r="F123" s="119">
        <f ca="1">+Calculos!AR93</f>
        <v>0</v>
      </c>
      <c r="G123" s="119">
        <f ca="1">IF(Calculos!AS93=0,0,Calculos!AS93-$C$22)</f>
        <v>0</v>
      </c>
      <c r="H123" s="119">
        <f ca="1">+Calculos!AT93</f>
        <v>0</v>
      </c>
      <c r="I123" s="120">
        <f ca="1">+Calculos!AU93</f>
        <v>0</v>
      </c>
      <c r="J123" s="120">
        <f t="shared" ca="1" si="17"/>
        <v>0</v>
      </c>
      <c r="K123" s="120">
        <f ca="1">+Calculos!AV93</f>
        <v>0</v>
      </c>
      <c r="L123" s="121">
        <f t="shared" ca="1" si="18"/>
        <v>0</v>
      </c>
      <c r="M123" s="128">
        <f t="shared" ca="1" si="23"/>
        <v>0</v>
      </c>
      <c r="N123" s="120">
        <f t="shared" ca="1" si="19"/>
        <v>0</v>
      </c>
      <c r="O123" s="120">
        <f t="shared" ca="1" si="24"/>
        <v>0</v>
      </c>
      <c r="P123" s="123">
        <f t="shared" ca="1" si="24"/>
        <v>0</v>
      </c>
      <c r="Q123" s="113">
        <f t="shared" ca="1" si="12"/>
        <v>0</v>
      </c>
      <c r="R123" s="111">
        <f t="shared" ca="1" si="21"/>
        <v>0</v>
      </c>
      <c r="S123" s="114">
        <f t="shared" ca="1" si="22"/>
        <v>0</v>
      </c>
      <c r="T123" s="72"/>
    </row>
    <row r="124" spans="2:20" x14ac:dyDescent="0.2">
      <c r="B124" s="126">
        <f t="shared" si="25"/>
        <v>89</v>
      </c>
      <c r="C124" s="127">
        <f ca="1">+Calculos!AP94</f>
        <v>47818</v>
      </c>
      <c r="D124" s="117">
        <f t="shared" ca="1" si="20"/>
        <v>30</v>
      </c>
      <c r="E124" s="118">
        <f ca="1">+Calculos!AQ94</f>
        <v>0</v>
      </c>
      <c r="F124" s="119">
        <f ca="1">+Calculos!AR94</f>
        <v>0</v>
      </c>
      <c r="G124" s="119">
        <f ca="1">IF(Calculos!AS94=0,0,Calculos!AS94-$C$22)</f>
        <v>0</v>
      </c>
      <c r="H124" s="119">
        <f ca="1">+Calculos!AT94</f>
        <v>0</v>
      </c>
      <c r="I124" s="120">
        <f ca="1">+Calculos!AU94</f>
        <v>0</v>
      </c>
      <c r="J124" s="120">
        <f t="shared" ca="1" si="17"/>
        <v>0</v>
      </c>
      <c r="K124" s="120">
        <f ca="1">+Calculos!AV94</f>
        <v>0</v>
      </c>
      <c r="L124" s="121">
        <f t="shared" ca="1" si="18"/>
        <v>0</v>
      </c>
      <c r="M124" s="128">
        <f t="shared" ca="1" si="23"/>
        <v>0</v>
      </c>
      <c r="N124" s="120">
        <f t="shared" ca="1" si="19"/>
        <v>0</v>
      </c>
      <c r="O124" s="120">
        <f t="shared" ca="1" si="24"/>
        <v>0</v>
      </c>
      <c r="P124" s="123">
        <f t="shared" ca="1" si="24"/>
        <v>0</v>
      </c>
      <c r="Q124" s="113">
        <f t="shared" ca="1" si="12"/>
        <v>0</v>
      </c>
      <c r="R124" s="111">
        <f t="shared" ca="1" si="21"/>
        <v>0</v>
      </c>
      <c r="S124" s="114">
        <f t="shared" ca="1" si="22"/>
        <v>0</v>
      </c>
      <c r="T124" s="72"/>
    </row>
    <row r="125" spans="2:20" x14ac:dyDescent="0.2">
      <c r="B125" s="126">
        <f t="shared" si="25"/>
        <v>90</v>
      </c>
      <c r="C125" s="127">
        <f ca="1">+Calculos!AP95</f>
        <v>47849</v>
      </c>
      <c r="D125" s="117">
        <f t="shared" ca="1" si="20"/>
        <v>31</v>
      </c>
      <c r="E125" s="118">
        <f ca="1">+Calculos!AQ95</f>
        <v>0</v>
      </c>
      <c r="F125" s="119">
        <f ca="1">+Calculos!AR95</f>
        <v>0</v>
      </c>
      <c r="G125" s="119">
        <f ca="1">IF(Calculos!AS95=0,0,Calculos!AS95-$C$22)</f>
        <v>0</v>
      </c>
      <c r="H125" s="119">
        <f ca="1">+Calculos!AT95</f>
        <v>0</v>
      </c>
      <c r="I125" s="120">
        <f ca="1">+Calculos!AU95</f>
        <v>0</v>
      </c>
      <c r="J125" s="120">
        <f t="shared" ca="1" si="17"/>
        <v>0</v>
      </c>
      <c r="K125" s="120">
        <f ca="1">+Calculos!AV95</f>
        <v>0</v>
      </c>
      <c r="L125" s="121">
        <f t="shared" ca="1" si="18"/>
        <v>0</v>
      </c>
      <c r="M125" s="128">
        <f t="shared" ca="1" si="23"/>
        <v>0</v>
      </c>
      <c r="N125" s="120">
        <f t="shared" ca="1" si="19"/>
        <v>0</v>
      </c>
      <c r="O125" s="120">
        <f t="shared" ca="1" si="24"/>
        <v>0</v>
      </c>
      <c r="P125" s="123">
        <f t="shared" ca="1" si="24"/>
        <v>0</v>
      </c>
      <c r="Q125" s="113">
        <f t="shared" ref="Q125:Q155" ca="1" si="26">IF(OR($C$20&gt;0,($C$11-$C$9)&gt;25),(M125-M126),MIN(M125, MAX(L125-R125-O125-P125-N125,0)))</f>
        <v>0</v>
      </c>
      <c r="R125" s="111">
        <f t="shared" ca="1" si="21"/>
        <v>0</v>
      </c>
      <c r="S125" s="114">
        <f t="shared" ca="1" si="22"/>
        <v>0</v>
      </c>
      <c r="T125" s="72"/>
    </row>
    <row r="126" spans="2:20" x14ac:dyDescent="0.2">
      <c r="B126" s="126">
        <f t="shared" si="25"/>
        <v>91</v>
      </c>
      <c r="C126" s="127">
        <f ca="1">+Calculos!AP96</f>
        <v>47880</v>
      </c>
      <c r="D126" s="117">
        <f t="shared" ca="1" si="20"/>
        <v>31</v>
      </c>
      <c r="E126" s="118">
        <f ca="1">+Calculos!AQ96</f>
        <v>0</v>
      </c>
      <c r="F126" s="119">
        <f ca="1">+Calculos!AR96</f>
        <v>0</v>
      </c>
      <c r="G126" s="119">
        <f ca="1">IF(Calculos!AS96=0,0,Calculos!AS96-$C$22)</f>
        <v>0</v>
      </c>
      <c r="H126" s="119">
        <f ca="1">+Calculos!AT96</f>
        <v>0</v>
      </c>
      <c r="I126" s="120">
        <f ca="1">+Calculos!AU96</f>
        <v>0</v>
      </c>
      <c r="J126" s="120">
        <f t="shared" ca="1" si="17"/>
        <v>0</v>
      </c>
      <c r="K126" s="120">
        <f ca="1">+Calculos!AV96</f>
        <v>0</v>
      </c>
      <c r="L126" s="121">
        <f t="shared" ca="1" si="18"/>
        <v>0</v>
      </c>
      <c r="M126" s="128">
        <f t="shared" ca="1" si="23"/>
        <v>0</v>
      </c>
      <c r="N126" s="120">
        <f t="shared" ca="1" si="19"/>
        <v>0</v>
      </c>
      <c r="O126" s="120">
        <f t="shared" ca="1" si="24"/>
        <v>0</v>
      </c>
      <c r="P126" s="123">
        <f t="shared" ca="1" si="24"/>
        <v>0</v>
      </c>
      <c r="Q126" s="113">
        <f t="shared" ca="1" si="26"/>
        <v>0</v>
      </c>
      <c r="R126" s="111">
        <f t="shared" ca="1" si="21"/>
        <v>0</v>
      </c>
      <c r="S126" s="114">
        <f t="shared" ca="1" si="22"/>
        <v>0</v>
      </c>
      <c r="T126" s="72"/>
    </row>
    <row r="127" spans="2:20" x14ac:dyDescent="0.2">
      <c r="B127" s="126">
        <f t="shared" si="25"/>
        <v>92</v>
      </c>
      <c r="C127" s="127">
        <f ca="1">+Calculos!AP97</f>
        <v>47908</v>
      </c>
      <c r="D127" s="117">
        <f t="shared" ca="1" si="20"/>
        <v>28</v>
      </c>
      <c r="E127" s="118">
        <f ca="1">+Calculos!AQ97</f>
        <v>0</v>
      </c>
      <c r="F127" s="119">
        <f ca="1">+Calculos!AR97</f>
        <v>0</v>
      </c>
      <c r="G127" s="119">
        <f ca="1">IF(Calculos!AS97=0,0,Calculos!AS97-$C$22)</f>
        <v>0</v>
      </c>
      <c r="H127" s="119">
        <f ca="1">+Calculos!AT97</f>
        <v>0</v>
      </c>
      <c r="I127" s="120">
        <f ca="1">+Calculos!AU97</f>
        <v>0</v>
      </c>
      <c r="J127" s="120">
        <f t="shared" ca="1" si="17"/>
        <v>0</v>
      </c>
      <c r="K127" s="120">
        <f ca="1">+Calculos!AV97</f>
        <v>0</v>
      </c>
      <c r="L127" s="121">
        <f t="shared" ca="1" si="18"/>
        <v>0</v>
      </c>
      <c r="M127" s="128">
        <f t="shared" ca="1" si="23"/>
        <v>0</v>
      </c>
      <c r="N127" s="120">
        <f t="shared" ca="1" si="19"/>
        <v>0</v>
      </c>
      <c r="O127" s="120">
        <f t="shared" ca="1" si="24"/>
        <v>0</v>
      </c>
      <c r="P127" s="123">
        <f t="shared" ca="1" si="24"/>
        <v>0</v>
      </c>
      <c r="Q127" s="113">
        <f t="shared" ca="1" si="26"/>
        <v>0</v>
      </c>
      <c r="R127" s="111">
        <f t="shared" ca="1" si="21"/>
        <v>0</v>
      </c>
      <c r="S127" s="114">
        <f t="shared" ca="1" si="22"/>
        <v>0</v>
      </c>
      <c r="T127" s="72"/>
    </row>
    <row r="128" spans="2:20" x14ac:dyDescent="0.2">
      <c r="B128" s="126">
        <f t="shared" si="25"/>
        <v>93</v>
      </c>
      <c r="C128" s="127">
        <f ca="1">+Calculos!AP98</f>
        <v>47939</v>
      </c>
      <c r="D128" s="117">
        <f t="shared" ca="1" si="20"/>
        <v>31</v>
      </c>
      <c r="E128" s="118">
        <f ca="1">+Calculos!AQ98</f>
        <v>0</v>
      </c>
      <c r="F128" s="119">
        <f ca="1">+Calculos!AR98</f>
        <v>0</v>
      </c>
      <c r="G128" s="119">
        <f ca="1">IF(Calculos!AS98=0,0,Calculos!AS98-$C$22)</f>
        <v>0</v>
      </c>
      <c r="H128" s="119">
        <f ca="1">+Calculos!AT98</f>
        <v>0</v>
      </c>
      <c r="I128" s="120">
        <f ca="1">+Calculos!AU98</f>
        <v>0</v>
      </c>
      <c r="J128" s="120">
        <f t="shared" ca="1" si="17"/>
        <v>0</v>
      </c>
      <c r="K128" s="120">
        <f ca="1">+Calculos!AV98</f>
        <v>0</v>
      </c>
      <c r="L128" s="121">
        <f t="shared" ca="1" si="18"/>
        <v>0</v>
      </c>
      <c r="M128" s="128">
        <f t="shared" ca="1" si="23"/>
        <v>0</v>
      </c>
      <c r="N128" s="120">
        <f t="shared" ca="1" si="19"/>
        <v>0</v>
      </c>
      <c r="O128" s="120">
        <f t="shared" ca="1" si="24"/>
        <v>0</v>
      </c>
      <c r="P128" s="123">
        <f t="shared" ca="1" si="24"/>
        <v>0</v>
      </c>
      <c r="Q128" s="113">
        <f t="shared" ca="1" si="26"/>
        <v>0</v>
      </c>
      <c r="R128" s="111">
        <f t="shared" ca="1" si="21"/>
        <v>0</v>
      </c>
      <c r="S128" s="114">
        <f t="shared" ca="1" si="22"/>
        <v>0</v>
      </c>
      <c r="T128" s="72"/>
    </row>
    <row r="129" spans="2:20" x14ac:dyDescent="0.2">
      <c r="B129" s="126">
        <f t="shared" si="25"/>
        <v>94</v>
      </c>
      <c r="C129" s="127">
        <f ca="1">+Calculos!AP99</f>
        <v>47969</v>
      </c>
      <c r="D129" s="117">
        <f t="shared" ca="1" si="20"/>
        <v>30</v>
      </c>
      <c r="E129" s="118">
        <f ca="1">+Calculos!AQ99</f>
        <v>0</v>
      </c>
      <c r="F129" s="119">
        <f ca="1">+Calculos!AR99</f>
        <v>0</v>
      </c>
      <c r="G129" s="119">
        <f ca="1">IF(Calculos!AS99=0,0,Calculos!AS99-$C$22)</f>
        <v>0</v>
      </c>
      <c r="H129" s="119">
        <f ca="1">+Calculos!AT99</f>
        <v>0</v>
      </c>
      <c r="I129" s="120">
        <f ca="1">+Calculos!AU99</f>
        <v>0</v>
      </c>
      <c r="J129" s="120">
        <f t="shared" ca="1" si="17"/>
        <v>0</v>
      </c>
      <c r="K129" s="120">
        <f ca="1">+Calculos!AV99</f>
        <v>0</v>
      </c>
      <c r="L129" s="121">
        <f t="shared" ca="1" si="18"/>
        <v>0</v>
      </c>
      <c r="M129" s="128">
        <f t="shared" ca="1" si="23"/>
        <v>0</v>
      </c>
      <c r="N129" s="120">
        <f t="shared" ca="1" si="19"/>
        <v>0</v>
      </c>
      <c r="O129" s="120">
        <f t="shared" ca="1" si="24"/>
        <v>0</v>
      </c>
      <c r="P129" s="123">
        <f t="shared" ca="1" si="24"/>
        <v>0</v>
      </c>
      <c r="Q129" s="113">
        <f t="shared" ca="1" si="26"/>
        <v>0</v>
      </c>
      <c r="R129" s="111">
        <f t="shared" ca="1" si="21"/>
        <v>0</v>
      </c>
      <c r="S129" s="114">
        <f t="shared" ca="1" si="22"/>
        <v>0</v>
      </c>
      <c r="T129" s="72"/>
    </row>
    <row r="130" spans="2:20" x14ac:dyDescent="0.2">
      <c r="B130" s="126">
        <f t="shared" si="25"/>
        <v>95</v>
      </c>
      <c r="C130" s="127">
        <f ca="1">+Calculos!AP100</f>
        <v>48000</v>
      </c>
      <c r="D130" s="117">
        <f t="shared" ca="1" si="20"/>
        <v>31</v>
      </c>
      <c r="E130" s="118">
        <f ca="1">+Calculos!AQ100</f>
        <v>0</v>
      </c>
      <c r="F130" s="119">
        <f ca="1">+Calculos!AR100</f>
        <v>0</v>
      </c>
      <c r="G130" s="119">
        <f ca="1">IF(Calculos!AS100=0,0,Calculos!AS100-$C$22)</f>
        <v>0</v>
      </c>
      <c r="H130" s="119">
        <f ca="1">+Calculos!AT100</f>
        <v>0</v>
      </c>
      <c r="I130" s="120">
        <f ca="1">+Calculos!AU100</f>
        <v>0</v>
      </c>
      <c r="J130" s="120">
        <f t="shared" ca="1" si="17"/>
        <v>0</v>
      </c>
      <c r="K130" s="120">
        <f ca="1">+Calculos!AV100</f>
        <v>0</v>
      </c>
      <c r="L130" s="121">
        <f t="shared" ca="1" si="18"/>
        <v>0</v>
      </c>
      <c r="M130" s="128">
        <f t="shared" ca="1" si="23"/>
        <v>0</v>
      </c>
      <c r="N130" s="120">
        <f t="shared" ca="1" si="19"/>
        <v>0</v>
      </c>
      <c r="O130" s="120">
        <f t="shared" ca="1" si="24"/>
        <v>0</v>
      </c>
      <c r="P130" s="123">
        <f t="shared" ca="1" si="24"/>
        <v>0</v>
      </c>
      <c r="Q130" s="113">
        <f t="shared" ca="1" si="26"/>
        <v>0</v>
      </c>
      <c r="R130" s="111">
        <f t="shared" ca="1" si="21"/>
        <v>0</v>
      </c>
      <c r="S130" s="114">
        <f t="shared" ca="1" si="22"/>
        <v>0</v>
      </c>
      <c r="T130" s="72"/>
    </row>
    <row r="131" spans="2:20" x14ac:dyDescent="0.2">
      <c r="B131" s="126">
        <f t="shared" si="25"/>
        <v>96</v>
      </c>
      <c r="C131" s="127">
        <f ca="1">+Calculos!AP101</f>
        <v>48030</v>
      </c>
      <c r="D131" s="117">
        <f t="shared" ca="1" si="20"/>
        <v>30</v>
      </c>
      <c r="E131" s="118">
        <f ca="1">+Calculos!AQ101</f>
        <v>0</v>
      </c>
      <c r="F131" s="119">
        <f ca="1">+Calculos!AR101</f>
        <v>0</v>
      </c>
      <c r="G131" s="119">
        <f ca="1">IF(Calculos!AS101=0,0,Calculos!AS101-$C$22)</f>
        <v>0</v>
      </c>
      <c r="H131" s="119">
        <f ca="1">+Calculos!AT101</f>
        <v>0</v>
      </c>
      <c r="I131" s="120">
        <f ca="1">+Calculos!AU101</f>
        <v>0</v>
      </c>
      <c r="J131" s="120">
        <f t="shared" ca="1" si="17"/>
        <v>0</v>
      </c>
      <c r="K131" s="120">
        <f ca="1">+Calculos!AV101</f>
        <v>0</v>
      </c>
      <c r="L131" s="121">
        <f t="shared" ca="1" si="18"/>
        <v>0</v>
      </c>
      <c r="M131" s="128">
        <f t="shared" ca="1" si="23"/>
        <v>0</v>
      </c>
      <c r="N131" s="120">
        <f t="shared" ca="1" si="19"/>
        <v>0</v>
      </c>
      <c r="O131" s="120">
        <f t="shared" ca="1" si="24"/>
        <v>0</v>
      </c>
      <c r="P131" s="123">
        <f t="shared" ca="1" si="24"/>
        <v>0</v>
      </c>
      <c r="Q131" s="113">
        <f t="shared" ca="1" si="26"/>
        <v>0</v>
      </c>
      <c r="R131" s="111">
        <f t="shared" ca="1" si="21"/>
        <v>0</v>
      </c>
      <c r="S131" s="114">
        <f t="shared" ca="1" si="22"/>
        <v>0</v>
      </c>
      <c r="T131" s="72"/>
    </row>
    <row r="132" spans="2:20" x14ac:dyDescent="0.2">
      <c r="B132" s="126">
        <f t="shared" si="25"/>
        <v>97</v>
      </c>
      <c r="C132" s="127">
        <f ca="1">+Calculos!AP102</f>
        <v>48061</v>
      </c>
      <c r="D132" s="117">
        <f t="shared" ca="1" si="20"/>
        <v>31</v>
      </c>
      <c r="E132" s="118">
        <f ca="1">+Calculos!AQ102</f>
        <v>0</v>
      </c>
      <c r="F132" s="119">
        <f ca="1">+Calculos!AR102</f>
        <v>0</v>
      </c>
      <c r="G132" s="119">
        <f ca="1">IF(Calculos!AS102=0,0,Calculos!AS102-$C$22)</f>
        <v>0</v>
      </c>
      <c r="H132" s="119">
        <f ca="1">+Calculos!AT102</f>
        <v>0</v>
      </c>
      <c r="I132" s="120">
        <f ca="1">+Calculos!AU102</f>
        <v>0</v>
      </c>
      <c r="J132" s="120">
        <f t="shared" ca="1" si="17"/>
        <v>0</v>
      </c>
      <c r="K132" s="120">
        <f ca="1">+Calculos!AV102</f>
        <v>0</v>
      </c>
      <c r="L132" s="121">
        <f t="shared" ref="L132:L155" ca="1" si="27">+SUM(F132:K132)-H132</f>
        <v>0</v>
      </c>
      <c r="M132" s="128">
        <f t="shared" ca="1" si="23"/>
        <v>0</v>
      </c>
      <c r="N132" s="120">
        <f t="shared" ca="1" si="19"/>
        <v>0</v>
      </c>
      <c r="O132" s="120">
        <f t="shared" ca="1" si="24"/>
        <v>0</v>
      </c>
      <c r="P132" s="123">
        <f t="shared" ca="1" si="24"/>
        <v>0</v>
      </c>
      <c r="Q132" s="113">
        <f t="shared" ca="1" si="26"/>
        <v>0</v>
      </c>
      <c r="R132" s="111">
        <f t="shared" ca="1" si="21"/>
        <v>0</v>
      </c>
      <c r="S132" s="114">
        <f t="shared" ca="1" si="22"/>
        <v>0</v>
      </c>
      <c r="T132" s="72"/>
    </row>
    <row r="133" spans="2:20" x14ac:dyDescent="0.2">
      <c r="B133" s="126">
        <f t="shared" si="25"/>
        <v>98</v>
      </c>
      <c r="C133" s="127">
        <f ca="1">+Calculos!AP103</f>
        <v>48092</v>
      </c>
      <c r="D133" s="117">
        <f t="shared" ref="D133:D155" ca="1" si="28">+C133-C132</f>
        <v>31</v>
      </c>
      <c r="E133" s="118">
        <f ca="1">+Calculos!AQ103</f>
        <v>0</v>
      </c>
      <c r="F133" s="119">
        <f ca="1">+Calculos!AR103</f>
        <v>0</v>
      </c>
      <c r="G133" s="119">
        <f ca="1">IF(Calculos!AS103=0,0,Calculos!AS103-$C$22)</f>
        <v>0</v>
      </c>
      <c r="H133" s="119">
        <f ca="1">+Calculos!AT103</f>
        <v>0</v>
      </c>
      <c r="I133" s="120">
        <f ca="1">+Calculos!AU103</f>
        <v>0</v>
      </c>
      <c r="J133" s="120">
        <f t="shared" ca="1" si="17"/>
        <v>0</v>
      </c>
      <c r="K133" s="120">
        <f ca="1">+Calculos!AV103</f>
        <v>0</v>
      </c>
      <c r="L133" s="121">
        <f t="shared" ca="1" si="27"/>
        <v>0</v>
      </c>
      <c r="M133" s="128">
        <f t="shared" ca="1" si="23"/>
        <v>0</v>
      </c>
      <c r="N133" s="120">
        <f t="shared" ca="1" si="19"/>
        <v>0</v>
      </c>
      <c r="O133" s="120">
        <f t="shared" ca="1" si="24"/>
        <v>0</v>
      </c>
      <c r="P133" s="123">
        <f t="shared" ca="1" si="24"/>
        <v>0</v>
      </c>
      <c r="Q133" s="113">
        <f t="shared" ca="1" si="26"/>
        <v>0</v>
      </c>
      <c r="R133" s="111">
        <f t="shared" ca="1" si="21"/>
        <v>0</v>
      </c>
      <c r="S133" s="114">
        <f t="shared" ca="1" si="22"/>
        <v>0</v>
      </c>
      <c r="T133" s="72"/>
    </row>
    <row r="134" spans="2:20" x14ac:dyDescent="0.2">
      <c r="B134" s="126">
        <f t="shared" si="25"/>
        <v>99</v>
      </c>
      <c r="C134" s="127">
        <f ca="1">+Calculos!AP104</f>
        <v>48122</v>
      </c>
      <c r="D134" s="117">
        <f t="shared" ca="1" si="28"/>
        <v>30</v>
      </c>
      <c r="E134" s="118">
        <f ca="1">+Calculos!AQ104</f>
        <v>0</v>
      </c>
      <c r="F134" s="119">
        <f ca="1">+Calculos!AR104</f>
        <v>0</v>
      </c>
      <c r="G134" s="119">
        <f ca="1">IF(Calculos!AS104=0,0,Calculos!AS104-$C$22)</f>
        <v>0</v>
      </c>
      <c r="H134" s="119">
        <f ca="1">+Calculos!AT104</f>
        <v>0</v>
      </c>
      <c r="I134" s="120">
        <f ca="1">+Calculos!AU104</f>
        <v>0</v>
      </c>
      <c r="J134" s="120">
        <f t="shared" ca="1" si="17"/>
        <v>0</v>
      </c>
      <c r="K134" s="120">
        <f ca="1">+Calculos!AV104</f>
        <v>0</v>
      </c>
      <c r="L134" s="121">
        <f t="shared" ca="1" si="27"/>
        <v>0</v>
      </c>
      <c r="M134" s="128">
        <f t="shared" ca="1" si="23"/>
        <v>0</v>
      </c>
      <c r="N134" s="120">
        <f t="shared" ca="1" si="19"/>
        <v>0</v>
      </c>
      <c r="O134" s="120">
        <f t="shared" ca="1" si="24"/>
        <v>0</v>
      </c>
      <c r="P134" s="123">
        <f t="shared" ca="1" si="24"/>
        <v>0</v>
      </c>
      <c r="Q134" s="113">
        <f t="shared" ca="1" si="26"/>
        <v>0</v>
      </c>
      <c r="R134" s="111">
        <f t="shared" ca="1" si="21"/>
        <v>0</v>
      </c>
      <c r="S134" s="114">
        <f t="shared" ca="1" si="22"/>
        <v>0</v>
      </c>
      <c r="T134" s="72"/>
    </row>
    <row r="135" spans="2:20" x14ac:dyDescent="0.2">
      <c r="B135" s="126">
        <f t="shared" si="25"/>
        <v>100</v>
      </c>
      <c r="C135" s="127">
        <f ca="1">+Calculos!AP105</f>
        <v>48153</v>
      </c>
      <c r="D135" s="117">
        <f t="shared" ca="1" si="28"/>
        <v>31</v>
      </c>
      <c r="E135" s="118">
        <f ca="1">+Calculos!AQ105</f>
        <v>0</v>
      </c>
      <c r="F135" s="119">
        <f ca="1">+Calculos!AR105</f>
        <v>0</v>
      </c>
      <c r="G135" s="119">
        <f ca="1">IF(Calculos!AS105=0,0,Calculos!AS105-$C$22)</f>
        <v>0</v>
      </c>
      <c r="H135" s="119">
        <f ca="1">+Calculos!AT105</f>
        <v>0</v>
      </c>
      <c r="I135" s="120">
        <f ca="1">+Calculos!AU105</f>
        <v>0</v>
      </c>
      <c r="J135" s="120">
        <f t="shared" ca="1" si="17"/>
        <v>0</v>
      </c>
      <c r="K135" s="120">
        <f ca="1">+Calculos!AV105</f>
        <v>0</v>
      </c>
      <c r="L135" s="121">
        <f t="shared" ca="1" si="27"/>
        <v>0</v>
      </c>
      <c r="M135" s="128">
        <f t="shared" ca="1" si="23"/>
        <v>0</v>
      </c>
      <c r="N135" s="120">
        <f t="shared" ca="1" si="19"/>
        <v>0</v>
      </c>
      <c r="O135" s="120">
        <f t="shared" ca="1" si="24"/>
        <v>0</v>
      </c>
      <c r="P135" s="123">
        <f t="shared" ca="1" si="24"/>
        <v>0</v>
      </c>
      <c r="Q135" s="113">
        <f t="shared" ca="1" si="26"/>
        <v>0</v>
      </c>
      <c r="R135" s="111">
        <f t="shared" ca="1" si="21"/>
        <v>0</v>
      </c>
      <c r="S135" s="114">
        <f t="shared" ca="1" si="22"/>
        <v>0</v>
      </c>
      <c r="T135" s="72"/>
    </row>
    <row r="136" spans="2:20" x14ac:dyDescent="0.2">
      <c r="B136" s="126">
        <f t="shared" si="25"/>
        <v>101</v>
      </c>
      <c r="C136" s="127">
        <f ca="1">+Calculos!AP106</f>
        <v>48183</v>
      </c>
      <c r="D136" s="117">
        <f t="shared" ca="1" si="28"/>
        <v>30</v>
      </c>
      <c r="E136" s="118">
        <f ca="1">+Calculos!AQ106</f>
        <v>0</v>
      </c>
      <c r="F136" s="119">
        <f ca="1">+Calculos!AR106</f>
        <v>0</v>
      </c>
      <c r="G136" s="119">
        <f ca="1">IF(Calculos!AS106=0,0,Calculos!AS106-$C$22)</f>
        <v>0</v>
      </c>
      <c r="H136" s="119">
        <f ca="1">+Calculos!AT106</f>
        <v>0</v>
      </c>
      <c r="I136" s="120">
        <f ca="1">+Calculos!AU106</f>
        <v>0</v>
      </c>
      <c r="J136" s="120">
        <f t="shared" ca="1" si="17"/>
        <v>0</v>
      </c>
      <c r="K136" s="120">
        <f ca="1">+Calculos!AV106</f>
        <v>0</v>
      </c>
      <c r="L136" s="121">
        <f t="shared" ca="1" si="27"/>
        <v>0</v>
      </c>
      <c r="M136" s="128">
        <f t="shared" ca="1" si="23"/>
        <v>0</v>
      </c>
      <c r="N136" s="120">
        <f t="shared" ca="1" si="19"/>
        <v>0</v>
      </c>
      <c r="O136" s="120">
        <f t="shared" ca="1" si="24"/>
        <v>0</v>
      </c>
      <c r="P136" s="123">
        <f t="shared" ca="1" si="24"/>
        <v>0</v>
      </c>
      <c r="Q136" s="113">
        <f t="shared" ca="1" si="26"/>
        <v>0</v>
      </c>
      <c r="R136" s="111">
        <f t="shared" ca="1" si="21"/>
        <v>0</v>
      </c>
      <c r="S136" s="114">
        <f t="shared" ca="1" si="22"/>
        <v>0</v>
      </c>
      <c r="T136" s="72"/>
    </row>
    <row r="137" spans="2:20" x14ac:dyDescent="0.2">
      <c r="B137" s="126">
        <f t="shared" si="25"/>
        <v>102</v>
      </c>
      <c r="C137" s="127">
        <f ca="1">+Calculos!AP107</f>
        <v>48214</v>
      </c>
      <c r="D137" s="117">
        <f t="shared" ca="1" si="28"/>
        <v>31</v>
      </c>
      <c r="E137" s="118">
        <f ca="1">+Calculos!AQ107</f>
        <v>0</v>
      </c>
      <c r="F137" s="119">
        <f ca="1">+Calculos!AR107</f>
        <v>0</v>
      </c>
      <c r="G137" s="119">
        <f ca="1">IF(Calculos!AS107=0,0,Calculos!AS107-$C$22)</f>
        <v>0</v>
      </c>
      <c r="H137" s="119">
        <f ca="1">+Calculos!AT107</f>
        <v>0</v>
      </c>
      <c r="I137" s="120">
        <f ca="1">+Calculos!AU107</f>
        <v>0</v>
      </c>
      <c r="J137" s="120">
        <f t="shared" ca="1" si="17"/>
        <v>0</v>
      </c>
      <c r="K137" s="120">
        <f ca="1">+Calculos!AV107</f>
        <v>0</v>
      </c>
      <c r="L137" s="121">
        <f t="shared" ca="1" si="27"/>
        <v>0</v>
      </c>
      <c r="M137" s="128">
        <f t="shared" ca="1" si="23"/>
        <v>0</v>
      </c>
      <c r="N137" s="120">
        <f t="shared" ca="1" si="19"/>
        <v>0</v>
      </c>
      <c r="O137" s="120">
        <f t="shared" ca="1" si="24"/>
        <v>0</v>
      </c>
      <c r="P137" s="123">
        <f t="shared" ca="1" si="24"/>
        <v>0</v>
      </c>
      <c r="Q137" s="113">
        <f t="shared" ca="1" si="26"/>
        <v>0</v>
      </c>
      <c r="R137" s="111">
        <f t="shared" ca="1" si="21"/>
        <v>0</v>
      </c>
      <c r="S137" s="114">
        <f t="shared" ca="1" si="22"/>
        <v>0</v>
      </c>
      <c r="T137" s="72"/>
    </row>
    <row r="138" spans="2:20" x14ac:dyDescent="0.2">
      <c r="B138" s="126">
        <f t="shared" si="25"/>
        <v>103</v>
      </c>
      <c r="C138" s="127">
        <f ca="1">+Calculos!AP108</f>
        <v>48245</v>
      </c>
      <c r="D138" s="117">
        <f t="shared" ca="1" si="28"/>
        <v>31</v>
      </c>
      <c r="E138" s="118">
        <f ca="1">+Calculos!AQ108</f>
        <v>0</v>
      </c>
      <c r="F138" s="119">
        <f ca="1">+Calculos!AR108</f>
        <v>0</v>
      </c>
      <c r="G138" s="119">
        <f ca="1">IF(Calculos!AS108=0,0,Calculos!AS108-$C$22)</f>
        <v>0</v>
      </c>
      <c r="H138" s="119">
        <f ca="1">+Calculos!AT108</f>
        <v>0</v>
      </c>
      <c r="I138" s="120">
        <f ca="1">+Calculos!AU108</f>
        <v>0</v>
      </c>
      <c r="J138" s="120">
        <f t="shared" ca="1" si="17"/>
        <v>0</v>
      </c>
      <c r="K138" s="120">
        <f ca="1">+Calculos!AV108</f>
        <v>0</v>
      </c>
      <c r="L138" s="121">
        <f t="shared" ca="1" si="27"/>
        <v>0</v>
      </c>
      <c r="M138" s="128">
        <f t="shared" ca="1" si="23"/>
        <v>0</v>
      </c>
      <c r="N138" s="120">
        <f t="shared" ca="1" si="19"/>
        <v>0</v>
      </c>
      <c r="O138" s="120">
        <f t="shared" ca="1" si="24"/>
        <v>0</v>
      </c>
      <c r="P138" s="123">
        <f t="shared" ca="1" si="24"/>
        <v>0</v>
      </c>
      <c r="Q138" s="113">
        <f t="shared" ca="1" si="26"/>
        <v>0</v>
      </c>
      <c r="R138" s="111">
        <f t="shared" ca="1" si="21"/>
        <v>0</v>
      </c>
      <c r="S138" s="114">
        <f t="shared" ca="1" si="22"/>
        <v>0</v>
      </c>
      <c r="T138" s="72"/>
    </row>
    <row r="139" spans="2:20" x14ac:dyDescent="0.2">
      <c r="B139" s="126">
        <f t="shared" si="25"/>
        <v>104</v>
      </c>
      <c r="C139" s="127">
        <f ca="1">+Calculos!AP109</f>
        <v>48274</v>
      </c>
      <c r="D139" s="117">
        <f t="shared" ca="1" si="28"/>
        <v>29</v>
      </c>
      <c r="E139" s="118">
        <f ca="1">+Calculos!AQ109</f>
        <v>0</v>
      </c>
      <c r="F139" s="119">
        <f ca="1">+Calculos!AR109</f>
        <v>0</v>
      </c>
      <c r="G139" s="119">
        <f ca="1">IF(Calculos!AS109=0,0,Calculos!AS109-$C$22)</f>
        <v>0</v>
      </c>
      <c r="H139" s="119">
        <f ca="1">+Calculos!AT109</f>
        <v>0</v>
      </c>
      <c r="I139" s="120">
        <f ca="1">+Calculos!AU109</f>
        <v>0</v>
      </c>
      <c r="J139" s="120">
        <f t="shared" ca="1" si="17"/>
        <v>0</v>
      </c>
      <c r="K139" s="120">
        <f ca="1">+Calculos!AV109</f>
        <v>0</v>
      </c>
      <c r="L139" s="121">
        <f t="shared" ca="1" si="27"/>
        <v>0</v>
      </c>
      <c r="M139" s="128">
        <f t="shared" ca="1" si="23"/>
        <v>0</v>
      </c>
      <c r="N139" s="120">
        <f t="shared" ca="1" si="19"/>
        <v>0</v>
      </c>
      <c r="O139" s="120">
        <f t="shared" ca="1" si="24"/>
        <v>0</v>
      </c>
      <c r="P139" s="123">
        <f t="shared" ca="1" si="24"/>
        <v>0</v>
      </c>
      <c r="Q139" s="113">
        <f t="shared" ca="1" si="26"/>
        <v>0</v>
      </c>
      <c r="R139" s="111">
        <f t="shared" ca="1" si="21"/>
        <v>0</v>
      </c>
      <c r="S139" s="114">
        <f t="shared" ca="1" si="22"/>
        <v>0</v>
      </c>
      <c r="T139" s="72"/>
    </row>
    <row r="140" spans="2:20" x14ac:dyDescent="0.2">
      <c r="B140" s="126">
        <f t="shared" si="25"/>
        <v>105</v>
      </c>
      <c r="C140" s="127">
        <f ca="1">+Calculos!AP110</f>
        <v>48305</v>
      </c>
      <c r="D140" s="117">
        <f t="shared" ca="1" si="28"/>
        <v>31</v>
      </c>
      <c r="E140" s="118">
        <f ca="1">+Calculos!AQ110</f>
        <v>0</v>
      </c>
      <c r="F140" s="119">
        <f ca="1">+Calculos!AR110</f>
        <v>0</v>
      </c>
      <c r="G140" s="119">
        <f ca="1">IF(Calculos!AS110=0,0,Calculos!AS110-$C$22)</f>
        <v>0</v>
      </c>
      <c r="H140" s="119">
        <f ca="1">+Calculos!AT110</f>
        <v>0</v>
      </c>
      <c r="I140" s="120">
        <f ca="1">+Calculos!AU110</f>
        <v>0</v>
      </c>
      <c r="J140" s="120">
        <f t="shared" ca="1" si="17"/>
        <v>0</v>
      </c>
      <c r="K140" s="120">
        <f ca="1">+Calculos!AV110</f>
        <v>0</v>
      </c>
      <c r="L140" s="121">
        <f t="shared" ca="1" si="27"/>
        <v>0</v>
      </c>
      <c r="M140" s="128">
        <f t="shared" ca="1" si="23"/>
        <v>0</v>
      </c>
      <c r="N140" s="120">
        <f t="shared" ca="1" si="19"/>
        <v>0</v>
      </c>
      <c r="O140" s="120">
        <f t="shared" ca="1" si="24"/>
        <v>0</v>
      </c>
      <c r="P140" s="123">
        <f t="shared" ca="1" si="24"/>
        <v>0</v>
      </c>
      <c r="Q140" s="113">
        <f t="shared" ca="1" si="26"/>
        <v>0</v>
      </c>
      <c r="R140" s="111">
        <f t="shared" ca="1" si="21"/>
        <v>0</v>
      </c>
      <c r="S140" s="114">
        <f t="shared" ca="1" si="22"/>
        <v>0</v>
      </c>
      <c r="T140" s="72"/>
    </row>
    <row r="141" spans="2:20" x14ac:dyDescent="0.2">
      <c r="B141" s="126">
        <f t="shared" si="25"/>
        <v>106</v>
      </c>
      <c r="C141" s="127">
        <f ca="1">+Calculos!AP111</f>
        <v>48335</v>
      </c>
      <c r="D141" s="117">
        <f t="shared" ca="1" si="28"/>
        <v>30</v>
      </c>
      <c r="E141" s="118">
        <f ca="1">+Calculos!AQ111</f>
        <v>0</v>
      </c>
      <c r="F141" s="119">
        <f ca="1">+Calculos!AR111</f>
        <v>0</v>
      </c>
      <c r="G141" s="119">
        <f ca="1">IF(Calculos!AS111=0,0,Calculos!AS111-$C$22)</f>
        <v>0</v>
      </c>
      <c r="H141" s="119">
        <f ca="1">+Calculos!AT111</f>
        <v>0</v>
      </c>
      <c r="I141" s="120">
        <f ca="1">+Calculos!AU111</f>
        <v>0</v>
      </c>
      <c r="J141" s="120">
        <f t="shared" ca="1" si="17"/>
        <v>0</v>
      </c>
      <c r="K141" s="120">
        <f ca="1">+Calculos!AV111</f>
        <v>0</v>
      </c>
      <c r="L141" s="121">
        <f t="shared" ca="1" si="27"/>
        <v>0</v>
      </c>
      <c r="M141" s="128">
        <f t="shared" ca="1" si="23"/>
        <v>0</v>
      </c>
      <c r="N141" s="120">
        <f t="shared" ca="1" si="19"/>
        <v>0</v>
      </c>
      <c r="O141" s="120">
        <f t="shared" ca="1" si="24"/>
        <v>0</v>
      </c>
      <c r="P141" s="123">
        <f t="shared" ca="1" si="24"/>
        <v>0</v>
      </c>
      <c r="Q141" s="113">
        <f t="shared" ca="1" si="26"/>
        <v>0</v>
      </c>
      <c r="R141" s="111">
        <f t="shared" ca="1" si="21"/>
        <v>0</v>
      </c>
      <c r="S141" s="114">
        <f t="shared" ca="1" si="22"/>
        <v>0</v>
      </c>
      <c r="T141" s="72"/>
    </row>
    <row r="142" spans="2:20" x14ac:dyDescent="0.2">
      <c r="B142" s="126">
        <f t="shared" si="25"/>
        <v>107</v>
      </c>
      <c r="C142" s="127">
        <f ca="1">+Calculos!AP112</f>
        <v>48366</v>
      </c>
      <c r="D142" s="117">
        <f t="shared" ca="1" si="28"/>
        <v>31</v>
      </c>
      <c r="E142" s="118">
        <f ca="1">+Calculos!AQ112</f>
        <v>0</v>
      </c>
      <c r="F142" s="119">
        <f ca="1">+Calculos!AR112</f>
        <v>0</v>
      </c>
      <c r="G142" s="119">
        <f ca="1">IF(Calculos!AS112=0,0,Calculos!AS112-$C$22)</f>
        <v>0</v>
      </c>
      <c r="H142" s="119">
        <f ca="1">+Calculos!AT112</f>
        <v>0</v>
      </c>
      <c r="I142" s="120">
        <f ca="1">+Calculos!AU112</f>
        <v>0</v>
      </c>
      <c r="J142" s="120">
        <f t="shared" ca="1" si="17"/>
        <v>0</v>
      </c>
      <c r="K142" s="120">
        <f ca="1">+Calculos!AV112</f>
        <v>0</v>
      </c>
      <c r="L142" s="121">
        <f t="shared" ca="1" si="27"/>
        <v>0</v>
      </c>
      <c r="M142" s="128">
        <f t="shared" ca="1" si="23"/>
        <v>0</v>
      </c>
      <c r="N142" s="120">
        <f t="shared" ca="1" si="19"/>
        <v>0</v>
      </c>
      <c r="O142" s="120">
        <f t="shared" ca="1" si="24"/>
        <v>0</v>
      </c>
      <c r="P142" s="123">
        <f t="shared" ca="1" si="24"/>
        <v>0</v>
      </c>
      <c r="Q142" s="113">
        <f t="shared" ca="1" si="26"/>
        <v>0</v>
      </c>
      <c r="R142" s="111">
        <f t="shared" ca="1" si="21"/>
        <v>0</v>
      </c>
      <c r="S142" s="114">
        <f t="shared" ca="1" si="22"/>
        <v>0</v>
      </c>
      <c r="T142" s="72"/>
    </row>
    <row r="143" spans="2:20" x14ac:dyDescent="0.2">
      <c r="B143" s="126">
        <f t="shared" si="25"/>
        <v>108</v>
      </c>
      <c r="C143" s="127">
        <f ca="1">+Calculos!AP113</f>
        <v>48396</v>
      </c>
      <c r="D143" s="117">
        <f t="shared" ca="1" si="28"/>
        <v>30</v>
      </c>
      <c r="E143" s="118">
        <f ca="1">+Calculos!AQ113</f>
        <v>0</v>
      </c>
      <c r="F143" s="119">
        <f ca="1">+Calculos!AR113</f>
        <v>0</v>
      </c>
      <c r="G143" s="119">
        <f ca="1">IF(Calculos!AS113=0,0,Calculos!AS113-$C$22)</f>
        <v>0</v>
      </c>
      <c r="H143" s="119">
        <f ca="1">+Calculos!AT113</f>
        <v>0</v>
      </c>
      <c r="I143" s="120">
        <f ca="1">+Calculos!AU113</f>
        <v>0</v>
      </c>
      <c r="J143" s="120">
        <f t="shared" ca="1" si="17"/>
        <v>0</v>
      </c>
      <c r="K143" s="120">
        <f ca="1">+Calculos!AV113</f>
        <v>0</v>
      </c>
      <c r="L143" s="121">
        <f t="shared" ca="1" si="27"/>
        <v>0</v>
      </c>
      <c r="M143" s="128">
        <f t="shared" ca="1" si="23"/>
        <v>0</v>
      </c>
      <c r="N143" s="120">
        <f t="shared" ca="1" si="19"/>
        <v>0</v>
      </c>
      <c r="O143" s="120">
        <f t="shared" ca="1" si="24"/>
        <v>0</v>
      </c>
      <c r="P143" s="123">
        <f t="shared" ca="1" si="24"/>
        <v>0</v>
      </c>
      <c r="Q143" s="113">
        <f t="shared" ca="1" si="26"/>
        <v>0</v>
      </c>
      <c r="R143" s="111">
        <f t="shared" ca="1" si="21"/>
        <v>0</v>
      </c>
      <c r="S143" s="114">
        <f t="shared" ca="1" si="22"/>
        <v>0</v>
      </c>
      <c r="T143" s="72"/>
    </row>
    <row r="144" spans="2:20" x14ac:dyDescent="0.2">
      <c r="B144" s="126">
        <f t="shared" si="25"/>
        <v>109</v>
      </c>
      <c r="C144" s="127">
        <f ca="1">+Calculos!AP114</f>
        <v>48427</v>
      </c>
      <c r="D144" s="117">
        <f t="shared" ca="1" si="28"/>
        <v>31</v>
      </c>
      <c r="E144" s="118">
        <f ca="1">+Calculos!AQ114</f>
        <v>0</v>
      </c>
      <c r="F144" s="119">
        <f ca="1">+Calculos!AR114</f>
        <v>0</v>
      </c>
      <c r="G144" s="119">
        <f ca="1">IF(Calculos!AS114=0,0,Calculos!AS114-$C$22)</f>
        <v>0</v>
      </c>
      <c r="H144" s="119">
        <f ca="1">+Calculos!AT114</f>
        <v>0</v>
      </c>
      <c r="I144" s="120">
        <f ca="1">+Calculos!AU114</f>
        <v>0</v>
      </c>
      <c r="J144" s="120">
        <f t="shared" ca="1" si="17"/>
        <v>0</v>
      </c>
      <c r="K144" s="120">
        <f ca="1">+Calculos!AV114</f>
        <v>0</v>
      </c>
      <c r="L144" s="121">
        <f t="shared" ca="1" si="27"/>
        <v>0</v>
      </c>
      <c r="M144" s="128">
        <f t="shared" ca="1" si="23"/>
        <v>0</v>
      </c>
      <c r="N144" s="120">
        <f t="shared" ca="1" si="19"/>
        <v>0</v>
      </c>
      <c r="O144" s="120">
        <f t="shared" ca="1" si="24"/>
        <v>0</v>
      </c>
      <c r="P144" s="123">
        <f t="shared" ca="1" si="24"/>
        <v>0</v>
      </c>
      <c r="Q144" s="113">
        <f t="shared" ca="1" si="26"/>
        <v>0</v>
      </c>
      <c r="R144" s="111">
        <f t="shared" ca="1" si="21"/>
        <v>0</v>
      </c>
      <c r="S144" s="114">
        <f t="shared" ca="1" si="22"/>
        <v>0</v>
      </c>
      <c r="T144" s="72"/>
    </row>
    <row r="145" spans="2:20" x14ac:dyDescent="0.2">
      <c r="B145" s="126">
        <f t="shared" si="25"/>
        <v>110</v>
      </c>
      <c r="C145" s="127">
        <f ca="1">+Calculos!AP115</f>
        <v>48458</v>
      </c>
      <c r="D145" s="117">
        <f t="shared" ca="1" si="28"/>
        <v>31</v>
      </c>
      <c r="E145" s="118">
        <f ca="1">+Calculos!AQ115</f>
        <v>0</v>
      </c>
      <c r="F145" s="119">
        <f ca="1">+Calculos!AR115</f>
        <v>0</v>
      </c>
      <c r="G145" s="119">
        <f ca="1">IF(Calculos!AS115=0,0,Calculos!AS115-$C$22)</f>
        <v>0</v>
      </c>
      <c r="H145" s="119">
        <f ca="1">+Calculos!AT115</f>
        <v>0</v>
      </c>
      <c r="I145" s="120">
        <f ca="1">+Calculos!AU115</f>
        <v>0</v>
      </c>
      <c r="J145" s="120">
        <f t="shared" ca="1" si="17"/>
        <v>0</v>
      </c>
      <c r="K145" s="120">
        <f ca="1">+Calculos!AV115</f>
        <v>0</v>
      </c>
      <c r="L145" s="121">
        <f t="shared" ca="1" si="27"/>
        <v>0</v>
      </c>
      <c r="M145" s="128">
        <f t="shared" ca="1" si="23"/>
        <v>0</v>
      </c>
      <c r="N145" s="120">
        <f t="shared" ca="1" si="19"/>
        <v>0</v>
      </c>
      <c r="O145" s="120">
        <f t="shared" ca="1" si="24"/>
        <v>0</v>
      </c>
      <c r="P145" s="123">
        <f t="shared" ca="1" si="24"/>
        <v>0</v>
      </c>
      <c r="Q145" s="113">
        <f t="shared" ca="1" si="26"/>
        <v>0</v>
      </c>
      <c r="R145" s="111">
        <f t="shared" ca="1" si="21"/>
        <v>0</v>
      </c>
      <c r="S145" s="114">
        <f t="shared" ca="1" si="22"/>
        <v>0</v>
      </c>
      <c r="T145" s="72"/>
    </row>
    <row r="146" spans="2:20" x14ac:dyDescent="0.2">
      <c r="B146" s="126">
        <f t="shared" si="25"/>
        <v>111</v>
      </c>
      <c r="C146" s="127">
        <f ca="1">+Calculos!AP116</f>
        <v>48488</v>
      </c>
      <c r="D146" s="117">
        <f t="shared" ca="1" si="28"/>
        <v>30</v>
      </c>
      <c r="E146" s="118">
        <f ca="1">+Calculos!AQ116</f>
        <v>0</v>
      </c>
      <c r="F146" s="119">
        <f ca="1">+Calculos!AR116</f>
        <v>0</v>
      </c>
      <c r="G146" s="119">
        <f ca="1">IF(Calculos!AS116=0,0,Calculos!AS116-$C$22)</f>
        <v>0</v>
      </c>
      <c r="H146" s="119">
        <f ca="1">+Calculos!AT116</f>
        <v>0</v>
      </c>
      <c r="I146" s="120">
        <f ca="1">+Calculos!AU116</f>
        <v>0</v>
      </c>
      <c r="J146" s="120">
        <f t="shared" ca="1" si="17"/>
        <v>0</v>
      </c>
      <c r="K146" s="120">
        <f ca="1">+Calculos!AV116</f>
        <v>0</v>
      </c>
      <c r="L146" s="121">
        <f t="shared" ca="1" si="27"/>
        <v>0</v>
      </c>
      <c r="M146" s="128">
        <f t="shared" ca="1" si="23"/>
        <v>0</v>
      </c>
      <c r="N146" s="120">
        <f t="shared" ca="1" si="19"/>
        <v>0</v>
      </c>
      <c r="O146" s="120">
        <f t="shared" ca="1" si="24"/>
        <v>0</v>
      </c>
      <c r="P146" s="123">
        <f t="shared" ca="1" si="24"/>
        <v>0</v>
      </c>
      <c r="Q146" s="113">
        <f t="shared" ca="1" si="26"/>
        <v>0</v>
      </c>
      <c r="R146" s="111">
        <f t="shared" ca="1" si="21"/>
        <v>0</v>
      </c>
      <c r="S146" s="114">
        <f t="shared" ca="1" si="22"/>
        <v>0</v>
      </c>
      <c r="T146" s="72"/>
    </row>
    <row r="147" spans="2:20" x14ac:dyDescent="0.2">
      <c r="B147" s="126">
        <f t="shared" si="25"/>
        <v>112</v>
      </c>
      <c r="C147" s="127">
        <f ca="1">+Calculos!AP117</f>
        <v>48519</v>
      </c>
      <c r="D147" s="117">
        <f t="shared" ca="1" si="28"/>
        <v>31</v>
      </c>
      <c r="E147" s="118">
        <f ca="1">+Calculos!AQ117</f>
        <v>0</v>
      </c>
      <c r="F147" s="119">
        <f ca="1">+Calculos!AR117</f>
        <v>0</v>
      </c>
      <c r="G147" s="119">
        <f ca="1">IF(Calculos!AS117=0,0,Calculos!AS117-$C$22)</f>
        <v>0</v>
      </c>
      <c r="H147" s="119">
        <f ca="1">+Calculos!AT117</f>
        <v>0</v>
      </c>
      <c r="I147" s="120">
        <f ca="1">+Calculos!AU117</f>
        <v>0</v>
      </c>
      <c r="J147" s="120">
        <f t="shared" ca="1" si="17"/>
        <v>0</v>
      </c>
      <c r="K147" s="120">
        <f ca="1">+Calculos!AV117</f>
        <v>0</v>
      </c>
      <c r="L147" s="121">
        <f t="shared" ca="1" si="27"/>
        <v>0</v>
      </c>
      <c r="M147" s="128">
        <f t="shared" ca="1" si="23"/>
        <v>0</v>
      </c>
      <c r="N147" s="120">
        <f t="shared" ca="1" si="19"/>
        <v>0</v>
      </c>
      <c r="O147" s="120">
        <f t="shared" ca="1" si="24"/>
        <v>0</v>
      </c>
      <c r="P147" s="123">
        <f t="shared" ca="1" si="24"/>
        <v>0</v>
      </c>
      <c r="Q147" s="113">
        <f t="shared" ca="1" si="26"/>
        <v>0</v>
      </c>
      <c r="R147" s="111">
        <f t="shared" ca="1" si="21"/>
        <v>0</v>
      </c>
      <c r="S147" s="114">
        <f t="shared" ca="1" si="22"/>
        <v>0</v>
      </c>
      <c r="T147" s="72"/>
    </row>
    <row r="148" spans="2:20" x14ac:dyDescent="0.2">
      <c r="B148" s="126">
        <f t="shared" ref="B148:B155" si="29">+B147+1</f>
        <v>113</v>
      </c>
      <c r="C148" s="127">
        <f ca="1">+Calculos!AP118</f>
        <v>48549</v>
      </c>
      <c r="D148" s="117">
        <f t="shared" ca="1" si="28"/>
        <v>30</v>
      </c>
      <c r="E148" s="118">
        <f ca="1">+Calculos!AQ118</f>
        <v>0</v>
      </c>
      <c r="F148" s="119">
        <f ca="1">+Calculos!AR118</f>
        <v>0</v>
      </c>
      <c r="G148" s="119">
        <f ca="1">IF(Calculos!AS118=0,0,Calculos!AS118-$C$22)</f>
        <v>0</v>
      </c>
      <c r="H148" s="119">
        <f ca="1">+Calculos!AT118</f>
        <v>0</v>
      </c>
      <c r="I148" s="120">
        <f ca="1">+Calculos!AU118</f>
        <v>0</v>
      </c>
      <c r="J148" s="120">
        <f t="shared" ca="1" si="17"/>
        <v>0</v>
      </c>
      <c r="K148" s="120">
        <f ca="1">+Calculos!AV118</f>
        <v>0</v>
      </c>
      <c r="L148" s="121">
        <f t="shared" ca="1" si="27"/>
        <v>0</v>
      </c>
      <c r="M148" s="128">
        <f t="shared" ca="1" si="23"/>
        <v>0</v>
      </c>
      <c r="N148" s="120">
        <f t="shared" ca="1" si="19"/>
        <v>0</v>
      </c>
      <c r="O148" s="120">
        <f t="shared" ca="1" si="24"/>
        <v>0</v>
      </c>
      <c r="P148" s="123">
        <f t="shared" ca="1" si="24"/>
        <v>0</v>
      </c>
      <c r="Q148" s="113">
        <f t="shared" ca="1" si="26"/>
        <v>0</v>
      </c>
      <c r="R148" s="111">
        <f t="shared" ca="1" si="21"/>
        <v>0</v>
      </c>
      <c r="S148" s="114">
        <f t="shared" ca="1" si="22"/>
        <v>0</v>
      </c>
      <c r="T148" s="72"/>
    </row>
    <row r="149" spans="2:20" x14ac:dyDescent="0.2">
      <c r="B149" s="126">
        <f t="shared" si="29"/>
        <v>114</v>
      </c>
      <c r="C149" s="127">
        <f ca="1">+Calculos!AP119</f>
        <v>48580</v>
      </c>
      <c r="D149" s="117">
        <f t="shared" ca="1" si="28"/>
        <v>31</v>
      </c>
      <c r="E149" s="118">
        <f ca="1">+Calculos!AQ119</f>
        <v>0</v>
      </c>
      <c r="F149" s="119">
        <f ca="1">+Calculos!AR119</f>
        <v>0</v>
      </c>
      <c r="G149" s="119">
        <f ca="1">IF(Calculos!AS119=0,0,Calculos!AS119-$C$22)</f>
        <v>0</v>
      </c>
      <c r="H149" s="119">
        <f ca="1">+Calculos!AT119</f>
        <v>0</v>
      </c>
      <c r="I149" s="120">
        <f ca="1">+Calculos!AU119</f>
        <v>0</v>
      </c>
      <c r="J149" s="120">
        <f t="shared" ca="1" si="17"/>
        <v>0</v>
      </c>
      <c r="K149" s="120">
        <f ca="1">+Calculos!AV119</f>
        <v>0</v>
      </c>
      <c r="L149" s="121">
        <f t="shared" ca="1" si="27"/>
        <v>0</v>
      </c>
      <c r="M149" s="128">
        <f t="shared" ca="1" si="23"/>
        <v>0</v>
      </c>
      <c r="N149" s="120">
        <f t="shared" ca="1" si="19"/>
        <v>0</v>
      </c>
      <c r="O149" s="120">
        <f t="shared" ca="1" si="24"/>
        <v>0</v>
      </c>
      <c r="P149" s="123">
        <f t="shared" ca="1" si="24"/>
        <v>0</v>
      </c>
      <c r="Q149" s="113">
        <f t="shared" ca="1" si="26"/>
        <v>0</v>
      </c>
      <c r="R149" s="111">
        <f t="shared" ca="1" si="21"/>
        <v>0</v>
      </c>
      <c r="S149" s="114">
        <f t="shared" ca="1" si="22"/>
        <v>0</v>
      </c>
      <c r="T149" s="72"/>
    </row>
    <row r="150" spans="2:20" x14ac:dyDescent="0.2">
      <c r="B150" s="126">
        <f t="shared" si="29"/>
        <v>115</v>
      </c>
      <c r="C150" s="127">
        <f ca="1">+Calculos!AP120</f>
        <v>48611</v>
      </c>
      <c r="D150" s="117">
        <f t="shared" ca="1" si="28"/>
        <v>31</v>
      </c>
      <c r="E150" s="118">
        <f ca="1">+Calculos!AQ120</f>
        <v>0</v>
      </c>
      <c r="F150" s="119">
        <f ca="1">+Calculos!AR120</f>
        <v>0</v>
      </c>
      <c r="G150" s="119">
        <f ca="1">IF(Calculos!AS120=0,0,Calculos!AS120-$C$22)</f>
        <v>0</v>
      </c>
      <c r="H150" s="119">
        <f ca="1">+Calculos!AT120</f>
        <v>0</v>
      </c>
      <c r="I150" s="120">
        <f ca="1">+Calculos!AU120</f>
        <v>0</v>
      </c>
      <c r="J150" s="120">
        <f t="shared" ca="1" si="17"/>
        <v>0</v>
      </c>
      <c r="K150" s="120">
        <f ca="1">+Calculos!AV120</f>
        <v>0</v>
      </c>
      <c r="L150" s="121">
        <f t="shared" ca="1" si="27"/>
        <v>0</v>
      </c>
      <c r="M150" s="128">
        <f t="shared" ca="1" si="23"/>
        <v>0</v>
      </c>
      <c r="N150" s="120">
        <f t="shared" ca="1" si="19"/>
        <v>0</v>
      </c>
      <c r="O150" s="120">
        <f t="shared" ca="1" si="24"/>
        <v>0</v>
      </c>
      <c r="P150" s="123">
        <f t="shared" ca="1" si="24"/>
        <v>0</v>
      </c>
      <c r="Q150" s="113">
        <f t="shared" ca="1" si="26"/>
        <v>0</v>
      </c>
      <c r="R150" s="111">
        <f t="shared" ca="1" si="21"/>
        <v>0</v>
      </c>
      <c r="S150" s="114">
        <f t="shared" ca="1" si="22"/>
        <v>0</v>
      </c>
      <c r="T150" s="72"/>
    </row>
    <row r="151" spans="2:20" x14ac:dyDescent="0.2">
      <c r="B151" s="126">
        <f t="shared" si="29"/>
        <v>116</v>
      </c>
      <c r="C151" s="127">
        <f ca="1">+Calculos!AP121</f>
        <v>48639</v>
      </c>
      <c r="D151" s="117">
        <f t="shared" ca="1" si="28"/>
        <v>28</v>
      </c>
      <c r="E151" s="118">
        <f ca="1">+Calculos!AQ121</f>
        <v>0</v>
      </c>
      <c r="F151" s="119">
        <f ca="1">+Calculos!AR121</f>
        <v>0</v>
      </c>
      <c r="G151" s="119">
        <f ca="1">IF(Calculos!AS121=0,0,Calculos!AS121-$C$22)</f>
        <v>0</v>
      </c>
      <c r="H151" s="119">
        <f ca="1">+Calculos!AT121</f>
        <v>0</v>
      </c>
      <c r="I151" s="120">
        <f ca="1">+Calculos!AU121</f>
        <v>0</v>
      </c>
      <c r="J151" s="120">
        <f t="shared" ca="1" si="17"/>
        <v>0</v>
      </c>
      <c r="K151" s="120">
        <f ca="1">+Calculos!AV121</f>
        <v>0</v>
      </c>
      <c r="L151" s="121">
        <f t="shared" ca="1" si="27"/>
        <v>0</v>
      </c>
      <c r="M151" s="128">
        <f t="shared" ca="1" si="23"/>
        <v>0</v>
      </c>
      <c r="N151" s="120">
        <f t="shared" ca="1" si="19"/>
        <v>0</v>
      </c>
      <c r="O151" s="120">
        <f t="shared" ca="1" si="24"/>
        <v>0</v>
      </c>
      <c r="P151" s="123">
        <f t="shared" ca="1" si="24"/>
        <v>0</v>
      </c>
      <c r="Q151" s="113">
        <f t="shared" ca="1" si="26"/>
        <v>0</v>
      </c>
      <c r="R151" s="111">
        <f t="shared" ca="1" si="21"/>
        <v>0</v>
      </c>
      <c r="S151" s="114">
        <f t="shared" ca="1" si="22"/>
        <v>0</v>
      </c>
      <c r="T151" s="72"/>
    </row>
    <row r="152" spans="2:20" x14ac:dyDescent="0.2">
      <c r="B152" s="126">
        <f t="shared" si="29"/>
        <v>117</v>
      </c>
      <c r="C152" s="127">
        <f ca="1">+Calculos!AP122</f>
        <v>48670</v>
      </c>
      <c r="D152" s="117">
        <f t="shared" ca="1" si="28"/>
        <v>31</v>
      </c>
      <c r="E152" s="118">
        <f ca="1">+Calculos!AQ122</f>
        <v>0</v>
      </c>
      <c r="F152" s="119">
        <f ca="1">+Calculos!AR122</f>
        <v>0</v>
      </c>
      <c r="G152" s="119">
        <f ca="1">IF(Calculos!AS122=0,0,Calculos!AS122-$C$22)</f>
        <v>0</v>
      </c>
      <c r="H152" s="119">
        <f ca="1">+Calculos!AT122</f>
        <v>0</v>
      </c>
      <c r="I152" s="120">
        <f ca="1">+Calculos!AU122</f>
        <v>0</v>
      </c>
      <c r="J152" s="120">
        <f t="shared" ca="1" si="17"/>
        <v>0</v>
      </c>
      <c r="K152" s="120">
        <f ca="1">+Calculos!AV122</f>
        <v>0</v>
      </c>
      <c r="L152" s="121">
        <f t="shared" ca="1" si="27"/>
        <v>0</v>
      </c>
      <c r="M152" s="128">
        <f t="shared" ca="1" si="23"/>
        <v>0</v>
      </c>
      <c r="N152" s="120">
        <f t="shared" ca="1" si="19"/>
        <v>0</v>
      </c>
      <c r="O152" s="120">
        <f t="shared" ca="1" si="24"/>
        <v>0</v>
      </c>
      <c r="P152" s="123">
        <f t="shared" ca="1" si="24"/>
        <v>0</v>
      </c>
      <c r="Q152" s="113">
        <f t="shared" ca="1" si="26"/>
        <v>0</v>
      </c>
      <c r="R152" s="111">
        <f t="shared" ca="1" si="21"/>
        <v>0</v>
      </c>
      <c r="S152" s="114">
        <f t="shared" ca="1" si="22"/>
        <v>0</v>
      </c>
      <c r="T152" s="72"/>
    </row>
    <row r="153" spans="2:20" x14ac:dyDescent="0.2">
      <c r="B153" s="126">
        <f t="shared" si="29"/>
        <v>118</v>
      </c>
      <c r="C153" s="127">
        <f ca="1">+Calculos!AP123</f>
        <v>48700</v>
      </c>
      <c r="D153" s="117">
        <f t="shared" ca="1" si="28"/>
        <v>30</v>
      </c>
      <c r="E153" s="118">
        <f ca="1">+Calculos!AQ123</f>
        <v>0</v>
      </c>
      <c r="F153" s="119">
        <f ca="1">+Calculos!AR123</f>
        <v>0</v>
      </c>
      <c r="G153" s="119">
        <f ca="1">IF(Calculos!AS123=0,0,Calculos!AS123-$C$22)</f>
        <v>0</v>
      </c>
      <c r="H153" s="119">
        <f ca="1">+Calculos!AT123</f>
        <v>0</v>
      </c>
      <c r="I153" s="120">
        <f ca="1">+Calculos!AU123</f>
        <v>0</v>
      </c>
      <c r="J153" s="120">
        <f t="shared" ca="1" si="17"/>
        <v>0</v>
      </c>
      <c r="K153" s="120">
        <f ca="1">+Calculos!AV123</f>
        <v>0</v>
      </c>
      <c r="L153" s="121">
        <f t="shared" ca="1" si="27"/>
        <v>0</v>
      </c>
      <c r="M153" s="128">
        <f t="shared" ca="1" si="23"/>
        <v>0</v>
      </c>
      <c r="N153" s="120">
        <f t="shared" ca="1" si="19"/>
        <v>0</v>
      </c>
      <c r="O153" s="120">
        <f t="shared" ca="1" si="24"/>
        <v>0</v>
      </c>
      <c r="P153" s="123">
        <f t="shared" ca="1" si="24"/>
        <v>0</v>
      </c>
      <c r="Q153" s="113">
        <f t="shared" ca="1" si="26"/>
        <v>0</v>
      </c>
      <c r="R153" s="111">
        <f t="shared" ca="1" si="21"/>
        <v>0</v>
      </c>
      <c r="S153" s="114">
        <f t="shared" ca="1" si="22"/>
        <v>0</v>
      </c>
      <c r="T153" s="72"/>
    </row>
    <row r="154" spans="2:20" x14ac:dyDescent="0.2">
      <c r="B154" s="126">
        <f t="shared" si="29"/>
        <v>119</v>
      </c>
      <c r="C154" s="127">
        <f ca="1">+Calculos!AP124</f>
        <v>48731</v>
      </c>
      <c r="D154" s="117">
        <f t="shared" ca="1" si="28"/>
        <v>31</v>
      </c>
      <c r="E154" s="118">
        <f ca="1">+Calculos!AQ124</f>
        <v>0</v>
      </c>
      <c r="F154" s="119">
        <f ca="1">+Calculos!AR124</f>
        <v>0</v>
      </c>
      <c r="G154" s="119">
        <f ca="1">IF(Calculos!AS124=0,0,Calculos!AS124-$C$22)</f>
        <v>0</v>
      </c>
      <c r="H154" s="119">
        <f ca="1">+Calculos!AT124</f>
        <v>0</v>
      </c>
      <c r="I154" s="120">
        <f ca="1">+Calculos!AU124</f>
        <v>0</v>
      </c>
      <c r="J154" s="120">
        <f t="shared" ca="1" si="17"/>
        <v>0</v>
      </c>
      <c r="K154" s="120">
        <f ca="1">+Calculos!AV124</f>
        <v>0</v>
      </c>
      <c r="L154" s="121">
        <f t="shared" ca="1" si="27"/>
        <v>0</v>
      </c>
      <c r="M154" s="128">
        <f t="shared" ca="1" si="23"/>
        <v>0</v>
      </c>
      <c r="N154" s="120">
        <f t="shared" ca="1" si="19"/>
        <v>0</v>
      </c>
      <c r="O154" s="120">
        <f t="shared" ca="1" si="24"/>
        <v>0</v>
      </c>
      <c r="P154" s="123">
        <f t="shared" ca="1" si="24"/>
        <v>0</v>
      </c>
      <c r="Q154" s="113">
        <f t="shared" ca="1" si="26"/>
        <v>0</v>
      </c>
      <c r="R154" s="111">
        <f t="shared" ca="1" si="21"/>
        <v>0</v>
      </c>
      <c r="S154" s="114">
        <f t="shared" ca="1" si="22"/>
        <v>0</v>
      </c>
      <c r="T154" s="72"/>
    </row>
    <row r="155" spans="2:20" ht="13.5" thickBot="1" x14ac:dyDescent="0.25">
      <c r="B155" s="130">
        <f t="shared" si="29"/>
        <v>120</v>
      </c>
      <c r="C155" s="131">
        <f ca="1">+Calculos!AP125</f>
        <v>48761</v>
      </c>
      <c r="D155" s="132">
        <f t="shared" ca="1" si="28"/>
        <v>30</v>
      </c>
      <c r="E155" s="133">
        <f ca="1">+Calculos!AQ125</f>
        <v>0</v>
      </c>
      <c r="F155" s="134">
        <f ca="1">+Calculos!AR125</f>
        <v>0</v>
      </c>
      <c r="G155" s="119">
        <f ca="1">IF(Calculos!AS125=0,0,Calculos!AS125-$C$22)</f>
        <v>0</v>
      </c>
      <c r="H155" s="134">
        <f ca="1">+Calculos!AT125</f>
        <v>0</v>
      </c>
      <c r="I155" s="120">
        <f ca="1">+Calculos!AU125</f>
        <v>0</v>
      </c>
      <c r="J155" s="120">
        <f t="shared" ca="1" si="17"/>
        <v>0</v>
      </c>
      <c r="K155" s="135">
        <f ca="1">+Calculos!AV125</f>
        <v>0</v>
      </c>
      <c r="L155" s="136">
        <f t="shared" ca="1" si="27"/>
        <v>0</v>
      </c>
      <c r="M155" s="128">
        <f t="shared" ca="1" si="23"/>
        <v>0</v>
      </c>
      <c r="N155" s="120">
        <f t="shared" ca="1" si="19"/>
        <v>0</v>
      </c>
      <c r="O155" s="120">
        <f t="shared" ca="1" si="24"/>
        <v>0</v>
      </c>
      <c r="P155" s="123">
        <f t="shared" ca="1" si="24"/>
        <v>0</v>
      </c>
      <c r="Q155" s="113">
        <f t="shared" ca="1" si="26"/>
        <v>0</v>
      </c>
      <c r="R155" s="111">
        <f t="shared" ca="1" si="21"/>
        <v>0</v>
      </c>
      <c r="S155" s="114">
        <f t="shared" ca="1" si="22"/>
        <v>0</v>
      </c>
      <c r="T155" s="60"/>
    </row>
  </sheetData>
  <mergeCells count="2">
    <mergeCell ref="M32:R32"/>
    <mergeCell ref="E32:L32"/>
  </mergeCells>
  <phoneticPr fontId="0" type="noConversion"/>
  <conditionalFormatting sqref="C36:P36 R36:S155">
    <cfRule type="expression" priority="192">
      <formula>IF($B36=$H$8,1,0)</formula>
    </cfRule>
  </conditionalFormatting>
  <conditionalFormatting sqref="Q36:Q155">
    <cfRule type="expression" priority="19">
      <formula>IF($B36=$H$8,1,0)</formula>
    </cfRule>
  </conditionalFormatting>
  <dataValidations count="4">
    <dataValidation type="list" allowBlank="1" showInputMessage="1" showErrorMessage="1" sqref="C27" xr:uid="{00000000-0002-0000-0100-000000000000}">
      <formula1>$AA$8:$AA$9</formula1>
    </dataValidation>
    <dataValidation type="list" allowBlank="1" showInputMessage="1" showErrorMessage="1" sqref="C23 C15" xr:uid="{00000000-0002-0000-0100-000001000000}">
      <formula1>$Z$8:$Z$9</formula1>
    </dataValidation>
    <dataValidation type="list" allowBlank="1" showInputMessage="1" showErrorMessage="1" sqref="C21" xr:uid="{00000000-0002-0000-0100-000002000000}">
      <formula1>$AD$8:$AD$9</formula1>
    </dataValidation>
    <dataValidation type="list" allowBlank="1" showInputMessage="1" showErrorMessage="1" sqref="C8" xr:uid="{00000000-0002-0000-0100-000003000000}">
      <formula1>$X$7:$X$9</formula1>
    </dataValidation>
  </dataValidations>
  <pageMargins left="0.25" right="0.25" top="0.75" bottom="0.75" header="0.3" footer="0.3"/>
  <pageSetup paperSize="9" scale="25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/>
  <dimension ref="A1:BD248"/>
  <sheetViews>
    <sheetView topLeftCell="B13" zoomScaleNormal="100" workbookViewId="0">
      <selection activeCell="M16" sqref="M16"/>
    </sheetView>
  </sheetViews>
  <sheetFormatPr baseColWidth="10" defaultRowHeight="12.75" x14ac:dyDescent="0.2"/>
  <cols>
    <col min="7" max="7" width="16.7109375" bestFit="1" customWidth="1"/>
    <col min="8" max="8" width="5.140625" bestFit="1" customWidth="1"/>
    <col min="10" max="10" width="12.42578125" bestFit="1" customWidth="1"/>
    <col min="13" max="13" width="12.42578125" bestFit="1" customWidth="1"/>
    <col min="14" max="14" width="12" customWidth="1"/>
    <col min="16" max="16" width="12.28515625" bestFit="1" customWidth="1"/>
    <col min="19" max="19" width="14.28515625" bestFit="1" customWidth="1"/>
    <col min="24" max="24" width="11.42578125" customWidth="1"/>
    <col min="25" max="25" width="12.42578125" bestFit="1" customWidth="1"/>
    <col min="26" max="27" width="12.42578125" customWidth="1"/>
    <col min="29" max="29" width="20.42578125" bestFit="1" customWidth="1"/>
    <col min="31" max="31" width="12" bestFit="1" customWidth="1"/>
    <col min="32" max="32" width="12" customWidth="1"/>
    <col min="41" max="41" width="20.42578125" bestFit="1" customWidth="1"/>
    <col min="42" max="42" width="20.42578125" customWidth="1"/>
    <col min="48" max="48" width="12.28515625" bestFit="1" customWidth="1"/>
  </cols>
  <sheetData>
    <row r="1" spans="1:56" ht="15" x14ac:dyDescent="0.25">
      <c r="D1" s="6" t="s">
        <v>14</v>
      </c>
      <c r="E1" s="21">
        <f>IF(SIMULADOR2!C23=SIMULADOR2!Z8,1,0)*(SIMULADOR2!C16+SIMULADOR2!C17)*12</f>
        <v>106.80000000000001</v>
      </c>
      <c r="F1">
        <v>1000</v>
      </c>
      <c r="I1" s="30" t="s">
        <v>44</v>
      </c>
      <c r="J1" s="32">
        <f>IF(OR(SIMULADOR2!C8="TC",SIMULADOR2!C8="EFEX"),0,M4*SIMULADOR2!C20)</f>
        <v>0</v>
      </c>
      <c r="K1" s="32">
        <f>IF(OR(SIMULADOR2!C8="TC",SIMULADOR2!C8="EFEX"),0,N4*SIMULADOR2!C20)</f>
        <v>0</v>
      </c>
      <c r="Q1" s="6" t="s">
        <v>48</v>
      </c>
      <c r="V1">
        <f ca="1">+SUMIF($AO$6:$AO$125,V3,$F$6:$F$125)</f>
        <v>303</v>
      </c>
      <c r="AF1" s="7">
        <f ca="1">+SUMPRODUCT($AE$7:$AE$126,V7:V126)</f>
        <v>0</v>
      </c>
      <c r="AG1" s="7" t="e">
        <f ca="1">+AF1/AF2+K1+J1+M4+N4</f>
        <v>#DIV/0!</v>
      </c>
      <c r="AH1">
        <f ca="1">+SUMPRODUCT(AE6:AE126,AF6:AF126)</f>
        <v>0</v>
      </c>
      <c r="AI1" s="17"/>
      <c r="AQ1" s="9">
        <f>+SIMULADOR2!C27</f>
        <v>0</v>
      </c>
      <c r="AT1" t="s">
        <v>18</v>
      </c>
      <c r="AZ1" s="25"/>
    </row>
    <row r="2" spans="1:56" x14ac:dyDescent="0.2">
      <c r="E2" s="8">
        <v>0.02</v>
      </c>
      <c r="G2" s="6" t="s">
        <v>20</v>
      </c>
      <c r="H2" s="6"/>
      <c r="Q2">
        <f>((1+SIMULADOR2!C18)^(1/12)-1)/30</f>
        <v>1.565162247831875E-4</v>
      </c>
      <c r="T2" s="6" t="s">
        <v>6</v>
      </c>
      <c r="U2" s="6"/>
      <c r="AD2" s="6" t="s">
        <v>18</v>
      </c>
      <c r="AF2" s="12">
        <f ca="1">+SUMIF($E$6:$E$125,"&lt;="&amp;SIMULADOR2!C19+1,$AF$7:$AF$126)-SUMPRODUCT(AE7:AE126,AF7:AF126)</f>
        <v>0</v>
      </c>
      <c r="AI2" s="14"/>
      <c r="AJ2" s="14"/>
      <c r="AK2" s="14"/>
      <c r="AT2" s="6" t="s">
        <v>6</v>
      </c>
      <c r="AX2" s="10">
        <f ca="1">+XIRR($BB$5:$BB$125,$AY$5:$AY$125,0)</f>
        <v>1.5349989648437501</v>
      </c>
      <c r="AZ2" s="29"/>
    </row>
    <row r="3" spans="1:56" ht="13.5" thickBot="1" x14ac:dyDescent="0.25">
      <c r="B3" s="28">
        <f ca="1">+A5</f>
        <v>45110</v>
      </c>
      <c r="F3" s="22">
        <f>(1+J3)^(1/360)-1</f>
        <v>1.8755555913021471E-3</v>
      </c>
      <c r="G3" s="22"/>
      <c r="H3" s="10"/>
      <c r="I3" s="14">
        <f ca="1">+I6</f>
        <v>150.670611738291</v>
      </c>
      <c r="J3">
        <f>(1+SIMULADOR2!C18)^12-1</f>
        <v>0.96318394289887443</v>
      </c>
      <c r="L3" s="14"/>
      <c r="M3" s="14"/>
      <c r="Q3" s="9">
        <f ca="1">+OFFSET(Q6,COUNTIF($Q$6:$Q$126,0),0)</f>
        <v>0</v>
      </c>
      <c r="V3" s="14">
        <f ca="1">120-COUNTIF($AU$6:$AU$125,0)</f>
        <v>10</v>
      </c>
      <c r="AE3" s="7"/>
      <c r="AH3" s="14"/>
      <c r="AK3" s="14"/>
      <c r="AX3" s="31">
        <f ca="1">(1+IRR(AX5:AX125))^12-1</f>
        <v>1.5203245961602678</v>
      </c>
      <c r="AZ3" s="25"/>
      <c r="BB3" s="5">
        <f ca="1">+SUM(BB5:BB125)</f>
        <v>484.79132714789557</v>
      </c>
    </row>
    <row r="4" spans="1:56" x14ac:dyDescent="0.2">
      <c r="A4" s="3" t="s">
        <v>4</v>
      </c>
      <c r="B4" s="3" t="s">
        <v>5</v>
      </c>
      <c r="C4" s="33" t="s">
        <v>50</v>
      </c>
      <c r="F4" s="6" t="s">
        <v>23</v>
      </c>
      <c r="G4">
        <f ca="1">+SUMIF(Calculos!$E$6:$E$125,"&lt;="&amp;SIMULADOR2!C19,$G$6:$G$125)</f>
        <v>7.4200152919234714</v>
      </c>
      <c r="I4" s="7"/>
      <c r="K4" s="17"/>
      <c r="M4" s="7">
        <f>+SIMULADOR2!C16</f>
        <v>8.9</v>
      </c>
      <c r="N4" s="7">
        <f>+SIMULADOR2!C17+SIMULADOR2!C22</f>
        <v>0</v>
      </c>
      <c r="Q4" s="6" t="s">
        <v>22</v>
      </c>
      <c r="R4" s="6" t="s">
        <v>35</v>
      </c>
      <c r="S4" s="6" t="s">
        <v>27</v>
      </c>
      <c r="T4" s="6" t="s">
        <v>21</v>
      </c>
      <c r="V4" s="6" t="s">
        <v>0</v>
      </c>
      <c r="W4" s="6" t="s">
        <v>25</v>
      </c>
      <c r="X4" s="6" t="s">
        <v>1</v>
      </c>
      <c r="Y4" s="6" t="s">
        <v>14</v>
      </c>
      <c r="Z4" s="6" t="s">
        <v>42</v>
      </c>
      <c r="AA4" s="6"/>
      <c r="AE4" s="12"/>
      <c r="AF4" s="6" t="s">
        <v>11</v>
      </c>
      <c r="AG4" s="6" t="s">
        <v>21</v>
      </c>
      <c r="AH4" s="6" t="s">
        <v>27</v>
      </c>
      <c r="AI4" s="6" t="s">
        <v>0</v>
      </c>
      <c r="AJ4" s="6" t="s">
        <v>25</v>
      </c>
      <c r="AK4" s="6" t="s">
        <v>1</v>
      </c>
      <c r="AL4" s="6" t="s">
        <v>14</v>
      </c>
      <c r="AM4" s="6" t="s">
        <v>42</v>
      </c>
      <c r="AQ4" t="s">
        <v>0</v>
      </c>
      <c r="AR4" t="s">
        <v>32</v>
      </c>
      <c r="AS4" s="6" t="s">
        <v>42</v>
      </c>
      <c r="AT4" t="s">
        <v>19</v>
      </c>
      <c r="AU4" t="s">
        <v>33</v>
      </c>
      <c r="AV4" t="s">
        <v>1</v>
      </c>
      <c r="AZ4" s="25"/>
    </row>
    <row r="5" spans="1:56" x14ac:dyDescent="0.2">
      <c r="A5" s="1">
        <f ca="1">+SIMULADOR2!$C$9</f>
        <v>45110</v>
      </c>
      <c r="B5" s="1">
        <f ca="1">+IF(SIMULADOR2!$C$11-SIMULADOR2!$C$9&lt;=5,IF(SIMULADOR2!$C$20&gt;0,EDATE(SIMULADOR2!$C$12,SIMULADOR2!$C$20),EDATE(SIMULADOR2!$C$12,0)),IF(SIMULADOR2!$C$20&gt;-3,EDATE(SIMULADOR2!$C$12,SIMULADOR2!$C$20),SIMULADOR2!$C$12))</f>
        <v>45139</v>
      </c>
      <c r="C5" s="34">
        <f t="shared" ref="C5:C36" ca="1" si="0">+B5-25</f>
        <v>45114</v>
      </c>
      <c r="F5" s="6" t="s">
        <v>26</v>
      </c>
      <c r="G5" s="6" t="s">
        <v>11</v>
      </c>
      <c r="H5" s="6" t="s">
        <v>22</v>
      </c>
      <c r="I5" s="6" t="s">
        <v>6</v>
      </c>
      <c r="J5" s="6" t="s">
        <v>0</v>
      </c>
      <c r="K5" s="6" t="s">
        <v>25</v>
      </c>
      <c r="L5" s="6" t="s">
        <v>24</v>
      </c>
      <c r="M5" s="6" t="s">
        <v>14</v>
      </c>
      <c r="N5" s="6" t="s">
        <v>87</v>
      </c>
      <c r="AP5" s="28">
        <f ca="1">+A5</f>
        <v>45110</v>
      </c>
      <c r="AX5" s="5">
        <f>-SIMULADOR2!E36</f>
        <v>-1000</v>
      </c>
      <c r="AY5" s="5">
        <v>0</v>
      </c>
      <c r="AZ5" s="25"/>
      <c r="BB5" s="5">
        <f>+AX5</f>
        <v>-1000</v>
      </c>
    </row>
    <row r="6" spans="1:56" x14ac:dyDescent="0.2">
      <c r="A6" s="2">
        <f t="shared" ref="A6:A37" ca="1" si="1">+B5</f>
        <v>45139</v>
      </c>
      <c r="B6" s="2">
        <f ca="1">+IF(MONTH(EDATE(A6,1))=2,EDATE(A6,1),DATE(YEAR(EDATE(A6,1)),MONTH(EDATE(A6,1)),IF(SIMULADOR2!$C$13=50, 5,SIMULADOR2!$C$13) ))</f>
        <v>45170</v>
      </c>
      <c r="C6" s="35">
        <f t="shared" ca="1" si="0"/>
        <v>45145</v>
      </c>
      <c r="E6">
        <v>1</v>
      </c>
      <c r="F6" s="9">
        <f t="shared" ref="F6:F37" ca="1" si="2">+B5-$A$5</f>
        <v>29</v>
      </c>
      <c r="G6" s="12">
        <f t="shared" ref="G6:G37" ca="1" si="3">1/((1+$F$3)^F6)</f>
        <v>0.94710987422416459</v>
      </c>
      <c r="H6" s="15">
        <f ca="1">+F6</f>
        <v>29</v>
      </c>
      <c r="I6" s="14">
        <f ca="1">IF(E6&lt;=SIMULADOR2!$C$19,IF(SIMULADOR2!$C$19=E6,J6*(1+$F$3)^H6+J6*($G$3*H6),(SIMULADOR2!$E$36+$J$1+$K$1+IF(SIMULADOR2!$C$15=SIMULADOR2!$Z$9,SIMULADOR2!$C$16,0))/Calculos!$G$4),0)+M6+N6</f>
        <v>150.670611738291</v>
      </c>
      <c r="J6" s="14">
        <f>+SIMULADOR2!E36+IF(SIMULADOR2!C15=SIMULADOR2!Z9,SIMULADOR2!C16,0)</f>
        <v>1000</v>
      </c>
      <c r="K6" s="14">
        <f ca="1">IF(IF(E6&lt;SIMULADOR2!$C$19,IF(I6-L6&lt;0,0,I6-L6-M6-N6),J6)&gt;0,IF(E6&lt;SIMULADOR2!$C$19,IF(I6-L6&lt;0,0,I6-L6-M6-N6),J6)+$J$1,I6-L6-M6-N6)</f>
        <v>78.926905305432911</v>
      </c>
      <c r="L6" s="14">
        <f t="shared" ref="L6:L37" ca="1" si="4">J6*((1+$F$3)^H6-1)</f>
        <v>55.843706432858077</v>
      </c>
      <c r="M6" s="14">
        <f>+IF(J6*3.5%&gt;15.9, 15.9, J6*3.5%)</f>
        <v>15.9</v>
      </c>
      <c r="N6" s="14">
        <f ca="1">IF(SIMULADOR2!$C$20&gt;0,SIMULADOR2!$C$17,IF(L6&lt;&gt;0,$N$4,0))+K1</f>
        <v>0</v>
      </c>
      <c r="P6" s="9">
        <f t="shared" ref="P6:P37" ca="1" si="5">+H6-R7</f>
        <v>29</v>
      </c>
      <c r="Q6" s="9">
        <v>0</v>
      </c>
      <c r="R6" s="9">
        <v>0</v>
      </c>
      <c r="S6">
        <f ca="1">+IF(AND(Q7&lt;&gt;0,Q6=0),SIMULADOR2!$C$26,0)</f>
        <v>0</v>
      </c>
      <c r="T6" s="11">
        <f ca="1">IF(AND(S5&lt;&gt;0,BD5=0),0,IF(AND(S6=0),MIN($I$3,Y6+Z6+(V6)*(((1+$F$3)^(P6+R6))+($G$3*(P6+R6)))),S6))</f>
        <v>0</v>
      </c>
      <c r="U6" s="7"/>
      <c r="V6" s="7">
        <f ca="1">IF(AND(IF(S6&lt;&gt;0,J6,V5-T5+X5+Y6)&lt;0.05,IF(S6&lt;&gt;0,J6,V5-T5+X5+Y6+Z6)&gt;-0.05),0,IF(S6&lt;&gt;0,J6,V5-T5+X5+Y6+Z6))</f>
        <v>0</v>
      </c>
      <c r="W6" s="7">
        <f ca="1">+T6-X6-Y6-Z6</f>
        <v>0</v>
      </c>
      <c r="X6" s="7">
        <f ca="1">IF(BD6=1,V6*((1+$F$3)^(P6+R6)-1),IF(S6&lt;&gt;0,L6,V6*((1+$F$3)^(P6+R6)-1)))</f>
        <v>0</v>
      </c>
      <c r="Y6" s="14">
        <f t="shared" ref="Y6:Y37" ca="1" si="6">IF(OR(BD5=1,AND(S6&lt;&gt;0,BD6=0)),$M$4,IF(AND(R6+S6&gt;0,S5=0,ABS(V5-W5)&gt;0.01),$M$4,0))</f>
        <v>0</v>
      </c>
      <c r="Z6" s="14">
        <f t="shared" ref="Z6:Z37" ca="1" si="7">IF(OR(BD5=1,AND(S6&lt;&gt;0,BD6=0)),$N$4,IF(AND(R6+S6&gt;0,S5=0,ABS(V5-W5)&gt;0.01),$N$4,0))</f>
        <v>0</v>
      </c>
      <c r="AA6" s="14"/>
      <c r="AE6">
        <f>+IF(AND(AF5=0,AF6&lt;&gt;0),1,0)</f>
        <v>0</v>
      </c>
      <c r="AF6">
        <f>IF(Q6=0,0,1/((1+$F$3)^Q6))</f>
        <v>0</v>
      </c>
      <c r="AG6" s="7">
        <f ca="1">IF(OR(AE6=1,AF7=0),0,IF(AH6=0,IF($AG$1&lt;AI5-AJ5+AL6+AM6+AK6,$AG$1,((AI5-AJ5)*(((1+$F$3)^(P6+R6)))+AL6+AM6)),AH6))-IF(AND(AH5&lt;&gt;0,BD6&lt;&gt;0),$M$4+$N$4,0)</f>
        <v>0</v>
      </c>
      <c r="AH6">
        <f ca="1">+S6</f>
        <v>0</v>
      </c>
      <c r="AI6" s="7">
        <f ca="1">IF(AND(IF(AND(V5=0,V6&lt;&gt;0),V6,AI5-AG5+AK5+AL5+AM5)&gt;-0.05,IF(AND(V5=0,V6&lt;&gt;0),V6,AI5-AG5+AK5+AL5+AM5)&lt;0.05),0,IF(AND(V5=0,V6&lt;&gt;0),V6,AI5-AG5+AK5+AL5+AM5))</f>
        <v>0</v>
      </c>
      <c r="AJ6" s="7">
        <f ca="1">IF(ABS(AG6-AK6-AL6-AM6)&lt;0.01,0,AG6-AK6-AL6-AM6)</f>
        <v>0</v>
      </c>
      <c r="AK6" s="7">
        <f t="shared" ref="AK6:AK37" ca="1" si="8">IF(BD6=1,AI6*((1+$F$3)^(P6+R6)-1),IF(AH6&lt;&gt;0,L6,AI6*((1+$F$3)^(P6+R6)-1)))</f>
        <v>0</v>
      </c>
      <c r="AL6" s="7">
        <f ca="1">+IF(OR(BD5=1,AND($S5=0,$AI6&gt;0,BD6=0)),$M$4,0)</f>
        <v>0</v>
      </c>
      <c r="AM6" s="7">
        <f ca="1">+IF(OR(BD5=1,AND($S5=0,$AI6&gt;0,BD6=0)),$N$4,0)</f>
        <v>0</v>
      </c>
      <c r="AN6" s="17"/>
      <c r="AO6">
        <v>1</v>
      </c>
      <c r="AP6" s="2">
        <f ca="1">+AP5+IF(SIMULADOR2!$C$25&lt;&gt;"",Calculos!P6+Calculos!R6,Calculos!H6)</f>
        <v>45139</v>
      </c>
      <c r="AQ6" s="7">
        <f ca="1">+IF(SUM(T$6:T6)=0,J6,IF($AQ$1=$AT$1,V6,AI6))</f>
        <v>1000</v>
      </c>
      <c r="AR6" s="7">
        <f ca="1">+IF(SUM(T$6:T6)=0,M6,IF($AQ$1=$AT$1,Y6,AL6))</f>
        <v>15.9</v>
      </c>
      <c r="AS6" s="36">
        <f ca="1">+IF(SUM(T$6:T6)=0,N6,IF($AQ$1=$AT$1,Z6,AM6))</f>
        <v>0</v>
      </c>
      <c r="AT6" s="7">
        <f ca="1">+IF(SUM(T$6:T6)=0,0,IF($AQ$1=$AT$1,S6,AH6))</f>
        <v>0</v>
      </c>
      <c r="AU6" s="7">
        <f ca="1">+IF(SUM(T$6:T6)=0,K6,IF($AQ$1=$AT$1,W6,AJ6))</f>
        <v>78.926905305432911</v>
      </c>
      <c r="AV6" s="7">
        <f ca="1">+IF(SUM(T$6:T6)=0,L6,IF($AQ$1=$AT$1,X6,AK6))</f>
        <v>55.843706432858077</v>
      </c>
      <c r="AX6" s="14">
        <f ca="1">+SIMULADOR2!L36</f>
        <v>150.670611738291</v>
      </c>
      <c r="AY6" s="14">
        <f t="shared" ref="AY6:AY37" ca="1" si="9">IF(AX6=0,0,F6)</f>
        <v>29</v>
      </c>
      <c r="AZ6" s="26">
        <f t="shared" ref="AZ6:AZ37" ca="1" si="10">+AQ6-AQ7-AU6</f>
        <v>0</v>
      </c>
      <c r="BB6" s="14">
        <f t="shared" ref="BB6:BB37" ca="1" si="11">+AX6</f>
        <v>150.670611738291</v>
      </c>
      <c r="BD6">
        <f ca="1">+IF(AND(AP6&lt;C5,AP6&gt;B3),1,0)</f>
        <v>0</v>
      </c>
    </row>
    <row r="7" spans="1:56" x14ac:dyDescent="0.2">
      <c r="A7" s="2">
        <f t="shared" ca="1" si="1"/>
        <v>45170</v>
      </c>
      <c r="B7" s="2">
        <f ca="1">+IF(MONTH(EDATE(A7,1))=2,EDATE(A7,1),DATE(YEAR(EDATE(A7,1)),MONTH(EDATE(A7,1)),IF(SIMULADOR2!$C$13=50, 5,SIMULADOR2!$C$13) ))</f>
        <v>45200</v>
      </c>
      <c r="C7" s="35">
        <f t="shared" ca="1" si="0"/>
        <v>45175</v>
      </c>
      <c r="E7">
        <f t="shared" ref="E7:E70" si="12">+E6+1</f>
        <v>2</v>
      </c>
      <c r="F7" s="9">
        <f t="shared" ca="1" si="2"/>
        <v>60</v>
      </c>
      <c r="G7" s="12">
        <f t="shared" ca="1" si="3"/>
        <v>0.89366174564359802</v>
      </c>
      <c r="H7" s="15">
        <f t="shared" ref="H7:H38" ca="1" si="13">+F7-F6</f>
        <v>31</v>
      </c>
      <c r="I7" s="14">
        <f ca="1">IF(E7&lt;=SIMULADOR2!$C$19,IF(SIMULADOR2!$C$19=E7,J7*(1+$F$3)^H7+J7*($G$3*H7),(SIMULADOR2!$E$36+$J$1+$K$1+IF(SIMULADOR2!$C$15=SIMULADOR2!$Z$9,SIMULADOR2!$C$16,0))/Calculos!$G$4),0)+M7+N7</f>
        <v>150.670611738291</v>
      </c>
      <c r="J7" s="14">
        <f ca="1">IF(E7&lt;=SIMULADOR2!$C$19,J6-I6+L6+M6+N6+J1+K1,0)</f>
        <v>921.07309469456709</v>
      </c>
      <c r="K7" s="14">
        <f ca="1">IF(E7&lt;SIMULADOR2!$C$19,IF(I7-L7&lt;0,0,I7-L7-M7-N7),J7)</f>
        <v>79.683064982128499</v>
      </c>
      <c r="L7" s="14">
        <f t="shared" ca="1" si="4"/>
        <v>55.087546756162496</v>
      </c>
      <c r="M7" s="14">
        <f t="shared" ref="M7:M70" ca="1" si="14">+IF(J7*3.5%&gt;15.9, 15.9, J7*3.5%)</f>
        <v>15.9</v>
      </c>
      <c r="N7" s="14">
        <f t="shared" ref="N7:N38" ca="1" si="15">IF(L7&lt;&gt;0,$N$4,0)</f>
        <v>0</v>
      </c>
      <c r="O7" s="14">
        <f t="shared" ref="O7:O38" ca="1" si="16">+J7+K6-J6</f>
        <v>0</v>
      </c>
      <c r="P7" s="9">
        <f t="shared" ca="1" si="5"/>
        <v>31</v>
      </c>
      <c r="Q7" s="9">
        <f ca="1">+IF(OR(Calculos!B5-SIMULADOR2!$C$25&lt;0,SIMULADOR2!$C$25=0),0,Calculos!B5-SIMULADOR2!$C$25)</f>
        <v>0</v>
      </c>
      <c r="R7" s="9">
        <f ca="1">+Q7-Q6</f>
        <v>0</v>
      </c>
      <c r="S7">
        <f ca="1">+IF(AND(Q8&lt;&gt;0,Q7=0),SIMULADOR2!$C$26,0)</f>
        <v>0</v>
      </c>
      <c r="T7" s="11">
        <f ca="1">IF(AND(S6&lt;&gt;0,BD6=0),0,IF(AND(S7=0),MIN($I$3,Y7+Z7+(V7)*(((1+$F$3)^(P7+R7))+($G$3*(P7+R7)))),S7))</f>
        <v>0</v>
      </c>
      <c r="U7" s="7"/>
      <c r="V7" s="7">
        <f t="shared" ref="V7:V38" ca="1" si="17">IF(AND(IF(S7&lt;&gt;0,J7,V6-T6+X6+Y6)&lt;0.05,IF(S7&lt;&gt;0,J7,V6-T6+X6+Y6+Z6)&gt;-0.05),0,IF(S7&lt;&gt;0,J7,V6-T6+X6+Y6+Z6))</f>
        <v>0</v>
      </c>
      <c r="W7" s="7">
        <f ca="1">+IF(ABS(T7-X7-Y7-Z7)&lt;0.01,0,T7-X7-Y7-Z7)</f>
        <v>0</v>
      </c>
      <c r="X7" s="7">
        <f ca="1">IF(BD7=1,V7*((1+$F$3)^(P7+R7)-1),IF(S7&lt;&gt;0,L7,V7*((1+$F$3)^(P7+R7)-1)))</f>
        <v>0</v>
      </c>
      <c r="Y7" s="14">
        <f t="shared" ca="1" si="6"/>
        <v>0</v>
      </c>
      <c r="Z7" s="14">
        <f t="shared" ca="1" si="7"/>
        <v>0</v>
      </c>
      <c r="AA7" s="14"/>
      <c r="AE7">
        <f ca="1">+IF(AND(AF6=0,AF7&lt;&gt;0),1,0)</f>
        <v>0</v>
      </c>
      <c r="AF7">
        <f ca="1">IF(Q7=0,0,1/((1+$F$3)^Q7))</f>
        <v>0</v>
      </c>
      <c r="AG7" s="7">
        <f ca="1">IF(OR(AE7=1,AF8=0),0,IF(AH7=0,IF($AG$1&lt;AI6-AJ6+AL7+AM7+AK7,$AG$1,((AI6-AJ6)*(((1+$F$3)^(P7+R7)))+AL7+AM7)),AH7))-IF(AND(AH6&lt;&gt;0,BD7&lt;&gt;0),$M$4+$N$4,0)</f>
        <v>0</v>
      </c>
      <c r="AH7">
        <f t="shared" ref="AH7:AH38" ca="1" si="18">+S7</f>
        <v>0</v>
      </c>
      <c r="AI7" s="7">
        <f ca="1">IF(AND(IF(AND(V6=0,V7&lt;&gt;0),V7,AI6-AG6+AK6+AL6+AM6)&gt;-0.5,IF(AND(V6=0,V7&lt;&gt;0),V7,AI6-AG6+AK6+AL6+AM6)&lt;0.05),0,IF(AND(V6=0,V7&lt;&gt;0),V7,AI6-AG6+AK6+AL6+AM6))</f>
        <v>0</v>
      </c>
      <c r="AJ7" s="7">
        <f ca="1">IF(ABS(AG7-AK7-AL7-AM7)&lt;0.01,0,AG7-AK7-AL7-AM7)</f>
        <v>0</v>
      </c>
      <c r="AK7" s="7">
        <f t="shared" ca="1" si="8"/>
        <v>0</v>
      </c>
      <c r="AL7" s="7">
        <f t="shared" ref="AL7:AL37" ca="1" si="19">+IF(OR(BD6=1,AND($S6=0,$AI7&gt;0,BD7=0)),$M$4,0)</f>
        <v>0</v>
      </c>
      <c r="AM7" s="7">
        <f ca="1">+IF(OR(BD6=1,AND($S6=0,$AI7&gt;0,BD7=0)),$N$4,0)</f>
        <v>0</v>
      </c>
      <c r="AN7" s="17"/>
      <c r="AO7">
        <f t="shared" ref="AO7:AO70" si="20">+AO6+1</f>
        <v>2</v>
      </c>
      <c r="AP7" s="2">
        <f ca="1">+AP6+IF(SIMULADOR2!$C$25&lt;&gt;"",Calculos!P7+Calculos!R7,Calculos!H7)</f>
        <v>45170</v>
      </c>
      <c r="AQ7" s="7">
        <f ca="1">+IF(SUM(T$6:T7)=0,J7,IF($AQ$1=$AT$1,V7,AI7))</f>
        <v>921.07309469456709</v>
      </c>
      <c r="AR7" s="7">
        <f ca="1">+IF(SUM(T$6:T7)=0,M7,IF($AQ$1=$AT$1,Y7,AL7))</f>
        <v>15.9</v>
      </c>
      <c r="AS7" s="7">
        <f ca="1">+IF(SUM(T$6:T7)=0,N7,IF($AQ$1=$AT$1,Z7,AM7))</f>
        <v>0</v>
      </c>
      <c r="AT7" s="7">
        <f ca="1">+IF(SUM(T$6:T7)=0,0,IF($AQ$1=$AT$1,S7,AH7))</f>
        <v>0</v>
      </c>
      <c r="AU7" s="7">
        <f ca="1">+IF(SUM(T$6:T7)=0,K7,IF($AQ$1=$AT$1,W7,AJ7))</f>
        <v>79.683064982128499</v>
      </c>
      <c r="AV7" s="7">
        <f ca="1">+IF(SUM(T$6:T7)=0,L7,IF($AQ$1=$AT$1,X7,AK7))+AZ7</f>
        <v>55.087546756162496</v>
      </c>
      <c r="AX7" s="14">
        <f ca="1">+SIMULADOR2!L37</f>
        <v>150.670611738291</v>
      </c>
      <c r="AY7" s="14">
        <f t="shared" ca="1" si="9"/>
        <v>60</v>
      </c>
      <c r="AZ7" s="26">
        <f t="shared" ca="1" si="10"/>
        <v>0</v>
      </c>
      <c r="BB7" s="14">
        <f t="shared" ca="1" si="11"/>
        <v>150.670611738291</v>
      </c>
      <c r="BD7">
        <f t="shared" ref="BD7:BD37" ca="1" si="21">+IF(AND(AP7&lt;C6,AP7&gt;B5),1,0)</f>
        <v>0</v>
      </c>
    </row>
    <row r="8" spans="1:56" x14ac:dyDescent="0.2">
      <c r="A8" s="2">
        <f t="shared" ca="1" si="1"/>
        <v>45200</v>
      </c>
      <c r="B8" s="2">
        <f ca="1">+IF(MONTH(EDATE(A8,1))=2,EDATE(A8,1),DATE(YEAR(EDATE(A8,1)),MONTH(EDATE(A8,1)),IF(SIMULADOR2!$C$13=50, 5,SIMULADOR2!$C$13) ))</f>
        <v>45231</v>
      </c>
      <c r="C8" s="35">
        <f t="shared" ca="1" si="0"/>
        <v>45206</v>
      </c>
      <c r="E8">
        <f t="shared" si="12"/>
        <v>3</v>
      </c>
      <c r="F8" s="9">
        <f t="shared" ca="1" si="2"/>
        <v>90</v>
      </c>
      <c r="G8" s="12">
        <f t="shared" ca="1" si="3"/>
        <v>0.84481137282156438</v>
      </c>
      <c r="H8" s="15">
        <f t="shared" ca="1" si="13"/>
        <v>30</v>
      </c>
      <c r="I8" s="14">
        <f ca="1">IF(E8&lt;=SIMULADOR2!$C$19,IF(SIMULADOR2!$C$19=E8,J8*(1+$F$3)^H8+J8*($G$3*H8),(SIMULADOR2!$E$36+$J$1+$K$1+IF(SIMULADOR2!$C$15=SIMULADOR2!$Z$9,SIMULADOR2!$C$16,0))/Calculos!$G$4),0)+M8+N8</f>
        <v>150.670611738291</v>
      </c>
      <c r="J8" s="14">
        <f ca="1">IF(E8&lt;=SIMULADOR2!$C$19,J7-I7+L7+M7+N7,0)</f>
        <v>841.3900297124386</v>
      </c>
      <c r="K8" s="14">
        <f ca="1">IF(E8&lt;SIMULADOR2!$C$19,IF(I8-L8&lt;0,0,I8-L8-M8-N8),J8)</f>
        <v>86.118074660199426</v>
      </c>
      <c r="L8" s="14">
        <f t="shared" ca="1" si="4"/>
        <v>48.652537078091569</v>
      </c>
      <c r="M8" s="14">
        <f t="shared" ca="1" si="14"/>
        <v>15.9</v>
      </c>
      <c r="N8" s="14">
        <f t="shared" ca="1" si="15"/>
        <v>0</v>
      </c>
      <c r="O8" s="14">
        <f t="shared" ca="1" si="16"/>
        <v>0</v>
      </c>
      <c r="P8" s="9">
        <f t="shared" ca="1" si="5"/>
        <v>30</v>
      </c>
      <c r="Q8" s="9">
        <f ca="1">+IF(OR(Calculos!B6-SIMULADOR2!$C$25&lt;0,SIMULADOR2!$C$25=0),0,Calculos!B6-SIMULADOR2!$C$25)</f>
        <v>0</v>
      </c>
      <c r="R8" s="9">
        <f ca="1">+Q8-Q7</f>
        <v>0</v>
      </c>
      <c r="S8">
        <f ca="1">+IF(AND(Q9&lt;&gt;0,Q8=0),SIMULADOR2!$C$26,0)</f>
        <v>0</v>
      </c>
      <c r="T8" s="7">
        <f ca="1">IF(AND(S7&lt;&gt;0,BD7=0),0,IF(AND(S8=0),MIN($I$3,Y8+Z8+(V8)*(((1+$F$3)^(P8+R8))+($G$3*(P8+R8)))),S8))</f>
        <v>0</v>
      </c>
      <c r="U8" s="7"/>
      <c r="V8" s="7">
        <f t="shared" ca="1" si="17"/>
        <v>0</v>
      </c>
      <c r="W8" s="7">
        <f ca="1">+IF(ABS(T8-X8-Y8-Z8)&lt;0.01,0,T8-X8-Y8-Z8)</f>
        <v>0</v>
      </c>
      <c r="X8" s="7">
        <f t="shared" ref="X8:X38" ca="1" si="22">IF(BD8=1,V8*((1+$F$3)^(P8+R8)-1),IF(S8&lt;&gt;0,L8,V8*((1+$F$3)^(P8+R8)-1)))</f>
        <v>0</v>
      </c>
      <c r="Y8" s="14">
        <f t="shared" ca="1" si="6"/>
        <v>0</v>
      </c>
      <c r="Z8" s="14">
        <f t="shared" ca="1" si="7"/>
        <v>0</v>
      </c>
      <c r="AA8" s="14"/>
      <c r="AB8" s="14">
        <f t="shared" ref="AB8:AB39" ca="1" si="23">+V8+W7-V7</f>
        <v>0</v>
      </c>
      <c r="AC8" s="17">
        <f t="shared" ref="AC8:AC50" ca="1" si="24">+SUM(W8:Z8)</f>
        <v>0</v>
      </c>
      <c r="AD8" s="14"/>
      <c r="AE8">
        <f ca="1">+IF(AND(AF7=0,AF8&lt;&gt;0),1,0)</f>
        <v>0</v>
      </c>
      <c r="AF8">
        <f ca="1">IF(Q8=0,0,1/((1+$F$3)^Q8))</f>
        <v>0</v>
      </c>
      <c r="AG8" s="7">
        <f ca="1">IF(OR(AE8=1,AF9=0),0,IF(AH8=0,IF($AG$1&lt;AI7-AJ7+AL8+AM8+AK8,$AG$1,((AI7-AJ7)*(((1+$F$3)^(P8+R8)))+AL8+AM8)),AH8))-IF(AND(AH7&lt;&gt;0,BD8&lt;&gt;0),$M$4+$N$4,0)</f>
        <v>0</v>
      </c>
      <c r="AH8">
        <f t="shared" ca="1" si="18"/>
        <v>0</v>
      </c>
      <c r="AI8" s="7">
        <f t="shared" ref="AI8:AI38" ca="1" si="25">IF(AND(IF(AND(V7=0,V8&lt;&gt;0),V8,AI7-AG7+AK7+AL7+AM7)&gt;-0.05,IF(AND(V7=0,V8&lt;&gt;0),V8,AI7-AG7+AK7+AL7+AM7)&lt;0.05),0,IF(AND(V7=0,V8&lt;&gt;0),V8,AI7-AG7+AK7+AL7+AM7))</f>
        <v>0</v>
      </c>
      <c r="AJ8" s="7">
        <f t="shared" ref="AJ8:AJ38" ca="1" si="26">IF(ABS(AG8-AK8-AL8-AM8)&lt;0.01,0,AG8-AK8-AL8-AM8)</f>
        <v>0</v>
      </c>
      <c r="AK8" s="7">
        <f t="shared" ca="1" si="8"/>
        <v>0</v>
      </c>
      <c r="AL8" s="7">
        <f t="shared" ca="1" si="19"/>
        <v>0</v>
      </c>
      <c r="AM8" s="14">
        <f ca="1">+IF(OR(BD7=1,AND($S7=0,$AI8&gt;0,BD8=0)),$N$4,0)</f>
        <v>0</v>
      </c>
      <c r="AN8" s="17"/>
      <c r="AO8">
        <f t="shared" si="20"/>
        <v>3</v>
      </c>
      <c r="AP8" s="2">
        <f ca="1">+AP7+IF(SIMULADOR2!$C$25&lt;&gt;"",Calculos!P8+Calculos!R8,Calculos!H8)</f>
        <v>45200</v>
      </c>
      <c r="AQ8" s="7">
        <f ca="1">+IF(SUM(T$6:T8)=0,J8,IF($AQ$1=$AT$1,V8,AI8))</f>
        <v>841.3900297124386</v>
      </c>
      <c r="AR8" s="7">
        <f ca="1">+IF(SUM(T$6:T8)=0,M8,IF($AQ$1=$AT$1,Y8,AL8))</f>
        <v>15.9</v>
      </c>
      <c r="AS8" s="7">
        <f ca="1">+IF(SUM(T$6:T8)=0,N8,IF($AQ$1=$AT$1,Z8,AM8))</f>
        <v>0</v>
      </c>
      <c r="AT8" s="7">
        <f ca="1">+IF(SUM(T$6:T8)=0,0,IF($AQ$1=$AT$1,S8,AH8))</f>
        <v>0</v>
      </c>
      <c r="AU8" s="7">
        <f ca="1">+IF(SUM(T$6:T8)=0,K8,IF($AQ$1=$AT$1,W8,AJ8))</f>
        <v>86.118074660199426</v>
      </c>
      <c r="AV8" s="7">
        <f ca="1">+IF(SUM(T$6:T8)=0,L8,IF($AQ$1=$AT$1,X8,AK8))+AZ8</f>
        <v>48.652537078091569</v>
      </c>
      <c r="AX8" s="14">
        <f ca="1">+SIMULADOR2!L38</f>
        <v>150.670611738291</v>
      </c>
      <c r="AY8" s="14">
        <f t="shared" ca="1" si="9"/>
        <v>90</v>
      </c>
      <c r="AZ8" s="26">
        <f t="shared" ca="1" si="10"/>
        <v>0</v>
      </c>
      <c r="BB8" s="14">
        <f t="shared" ca="1" si="11"/>
        <v>150.670611738291</v>
      </c>
      <c r="BD8">
        <f t="shared" ca="1" si="21"/>
        <v>0</v>
      </c>
    </row>
    <row r="9" spans="1:56" x14ac:dyDescent="0.2">
      <c r="A9" s="2">
        <f t="shared" ca="1" si="1"/>
        <v>45231</v>
      </c>
      <c r="B9" s="2">
        <f ca="1">+IF(MONTH(EDATE(A9,1))=2,EDATE(A9,1),DATE(YEAR(EDATE(A9,1)),MONTH(EDATE(A9,1)),IF(SIMULADOR2!$C$13=50, 5,SIMULADOR2!$C$13) ))</f>
        <v>45261</v>
      </c>
      <c r="C9" s="35">
        <f t="shared" ca="1" si="0"/>
        <v>45236</v>
      </c>
      <c r="E9">
        <f t="shared" si="12"/>
        <v>4</v>
      </c>
      <c r="F9" s="9">
        <f t="shared" ca="1" si="2"/>
        <v>121</v>
      </c>
      <c r="G9" s="12">
        <f t="shared" ca="1" si="3"/>
        <v>0.7971362422905055</v>
      </c>
      <c r="H9" s="15">
        <f t="shared" ca="1" si="13"/>
        <v>31</v>
      </c>
      <c r="I9" s="14">
        <f ca="1">IF(E9&lt;=SIMULADOR2!$C$19,IF(SIMULADOR2!$C$19=E9,J9*(1+$F$3)^H9+J9*($G$3*H9),(SIMULADOR2!$E$36+$J$1+$K$1+IF(SIMULADOR2!$C$15=SIMULADOR2!$Z$9,SIMULADOR2!$C$16,0))/Calculos!$G$4),0)+M9+N9</f>
        <v>150.670611738291</v>
      </c>
      <c r="J9" s="14">
        <f ca="1">IF(E9&lt;=SIMULADOR2!$C$19,J8-I8+L8+M8+N8,0)</f>
        <v>755.27195505223915</v>
      </c>
      <c r="K9" s="14">
        <f ca="1">IF(E9&lt;SIMULADOR2!$C$19,IF(I9-L9&lt;0,0,I9-L9-M9-N9),J9)</f>
        <v>89.599300821479034</v>
      </c>
      <c r="L9" s="14">
        <f t="shared" ca="1" si="4"/>
        <v>45.171310916811969</v>
      </c>
      <c r="M9" s="14">
        <f t="shared" ca="1" si="14"/>
        <v>15.9</v>
      </c>
      <c r="N9" s="14">
        <f t="shared" ca="1" si="15"/>
        <v>0</v>
      </c>
      <c r="O9" s="14">
        <f t="shared" ca="1" si="16"/>
        <v>0</v>
      </c>
      <c r="P9" s="9">
        <f t="shared" ca="1" si="5"/>
        <v>31</v>
      </c>
      <c r="Q9" s="9">
        <f ca="1">+IF(OR(Calculos!B7-SIMULADOR2!$C$25&lt;0,SIMULADOR2!$C$25=0),0,Calculos!B7-SIMULADOR2!$C$25)</f>
        <v>0</v>
      </c>
      <c r="R9" s="9">
        <f t="shared" ref="R9:R39" ca="1" si="27">+Q9-Q8</f>
        <v>0</v>
      </c>
      <c r="S9">
        <f ca="1">+IF(AND(Q10&lt;&gt;0,Q9=0),SIMULADOR2!$C$26,0)</f>
        <v>0</v>
      </c>
      <c r="T9" s="7">
        <f ca="1">IF(AND(S8&lt;&gt;0,BD8=0),0,IF(AND(S9=0),MIN($I$3,Y9+Z9+(V9)*(((1+$F$3)^(P9+R9))+($G$3*(P9+R9)))),S9))</f>
        <v>0</v>
      </c>
      <c r="U9" s="7"/>
      <c r="V9" s="7">
        <f t="shared" ca="1" si="17"/>
        <v>0</v>
      </c>
      <c r="W9" s="7">
        <f ca="1">+IF(ABS(T9-X9-Y9-Z9)&lt;0.01,0,T9-X9-Y9-Z9)</f>
        <v>0</v>
      </c>
      <c r="X9" s="7">
        <f t="shared" ca="1" si="22"/>
        <v>0</v>
      </c>
      <c r="Y9" s="14">
        <f t="shared" ca="1" si="6"/>
        <v>0</v>
      </c>
      <c r="Z9" s="14">
        <f t="shared" ca="1" si="7"/>
        <v>0</v>
      </c>
      <c r="AA9" s="14"/>
      <c r="AB9" s="24">
        <f t="shared" ca="1" si="23"/>
        <v>0</v>
      </c>
      <c r="AC9" s="17">
        <f t="shared" ca="1" si="24"/>
        <v>0</v>
      </c>
      <c r="AD9" s="14"/>
      <c r="AE9">
        <f ca="1">+IF(AND(AF8=0,AF9&lt;&gt;0),1,0)</f>
        <v>0</v>
      </c>
      <c r="AF9">
        <f ca="1">IF(Q9=0,0,1/((1+$F$3)^Q9))</f>
        <v>0</v>
      </c>
      <c r="AG9" s="7">
        <f t="shared" ref="AG9:AG39" ca="1" si="28">IF(OR(AE9=1,AF10=0),0,IF(AH9=0,IF($AG$1&lt;AI8-AJ8+AL9+AM9+AK9,$AG$1,((AI8-AJ8)*(((1+$F$3)^(P9+R9)))+AL9+AM9)),AH9))-IF(AND(AH8&lt;&gt;0,BD9&lt;&gt;0),$M$4+$N$4,0)</f>
        <v>0</v>
      </c>
      <c r="AH9">
        <f t="shared" ca="1" si="18"/>
        <v>0</v>
      </c>
      <c r="AI9" s="7">
        <f t="shared" ca="1" si="25"/>
        <v>0</v>
      </c>
      <c r="AJ9" s="7">
        <f t="shared" ca="1" si="26"/>
        <v>0</v>
      </c>
      <c r="AK9" s="7">
        <f t="shared" ca="1" si="8"/>
        <v>0</v>
      </c>
      <c r="AL9" s="7">
        <f t="shared" ca="1" si="19"/>
        <v>0</v>
      </c>
      <c r="AM9" s="14">
        <f t="shared" ref="AM9:AM39" ca="1" si="29">+IF(OR(BD8=1,AND($S8=0,$AI9&gt;0,BD9=0)),$N$4,0)</f>
        <v>0</v>
      </c>
      <c r="AN9" s="7"/>
      <c r="AO9">
        <f t="shared" si="20"/>
        <v>4</v>
      </c>
      <c r="AP9" s="2">
        <f ca="1">+AP8+IF(SIMULADOR2!$C$25&lt;&gt;"",Calculos!P9+Calculos!R9,Calculos!H9)</f>
        <v>45231</v>
      </c>
      <c r="AQ9" s="7">
        <f ca="1">+IF(SUM(T$6:T9)=0,J9,IF($AQ$1=$AT$1,V9,AI9))</f>
        <v>755.27195505223915</v>
      </c>
      <c r="AR9" s="7">
        <f ca="1">+IF(SUM(T$6:T9)=0,M9,IF($AQ$1=$AT$1,Y9,AL9))</f>
        <v>15.9</v>
      </c>
      <c r="AS9" s="7">
        <f ca="1">+IF(SUM(T$6:T9)=0,N9,IF($AQ$1=$AT$1,Z9,AM9))</f>
        <v>0</v>
      </c>
      <c r="AT9" s="7">
        <f ca="1">+IF(SUM(T$6:T9)=0,0,IF($AQ$1=$AT$1,S9,AH9))</f>
        <v>0</v>
      </c>
      <c r="AU9" s="7">
        <f ca="1">+IF(SUM(T$6:T9)=0,K9,IF($AQ$1=$AT$1,W9,AJ9))</f>
        <v>89.599300821479034</v>
      </c>
      <c r="AV9" s="7">
        <f ca="1">+IF(SUM(T$6:T9)=0,L9,IF($AQ$1=$AT$1,X9,AK9))+AZ9</f>
        <v>45.171310916811969</v>
      </c>
      <c r="AX9" s="14">
        <f ca="1">+SIMULADOR2!L39</f>
        <v>150.670611738291</v>
      </c>
      <c r="AY9" s="14">
        <f t="shared" ca="1" si="9"/>
        <v>121</v>
      </c>
      <c r="AZ9" s="26">
        <f t="shared" ca="1" si="10"/>
        <v>0</v>
      </c>
      <c r="BB9" s="14">
        <f t="shared" ca="1" si="11"/>
        <v>150.670611738291</v>
      </c>
      <c r="BD9">
        <f t="shared" ca="1" si="21"/>
        <v>0</v>
      </c>
    </row>
    <row r="10" spans="1:56" x14ac:dyDescent="0.2">
      <c r="A10" s="2">
        <f t="shared" ca="1" si="1"/>
        <v>45261</v>
      </c>
      <c r="B10" s="2">
        <f ca="1">+IF(MONTH(EDATE(A10,1))=2,EDATE(A10,1),DATE(YEAR(EDATE(A10,1)),MONTH(EDATE(A10,1)),IF(SIMULADOR2!$C$13=50, 5,SIMULADOR2!$C$13) ))</f>
        <v>45292</v>
      </c>
      <c r="C10" s="35">
        <f t="shared" ca="1" si="0"/>
        <v>45267</v>
      </c>
      <c r="E10">
        <f t="shared" si="12"/>
        <v>5</v>
      </c>
      <c r="F10" s="9">
        <f t="shared" ca="1" si="2"/>
        <v>151</v>
      </c>
      <c r="G10" s="12">
        <f t="shared" ca="1" si="3"/>
        <v>0.75356225826839418</v>
      </c>
      <c r="H10" s="15">
        <f t="shared" ca="1" si="13"/>
        <v>30</v>
      </c>
      <c r="I10" s="14">
        <f ca="1">IF(E10&lt;=SIMULADOR2!$C$19,IF(SIMULADOR2!$C$19=E10,J10*(1+$F$3)^H10+J10*($G$3*H10),(SIMULADOR2!$E$36+$J$1+$K$1+IF(SIMULADOR2!$C$15=SIMULADOR2!$Z$9,SIMULADOR2!$C$16,0))/Calculos!$G$4),0)+M10+N10</f>
        <v>150.670611738291</v>
      </c>
      <c r="J10" s="14">
        <f ca="1">IF(E10&lt;=SIMULADOR2!$C$19,J9-I9+L9+M9+N9,0)</f>
        <v>665.67265423076014</v>
      </c>
      <c r="K10" s="14">
        <f ca="1">IF(E10&lt;SIMULADOR2!$C$19,IF(I10-L10&lt;0,0,I10-L10-M10-N10),J10)</f>
        <v>96.2787561800519</v>
      </c>
      <c r="L10" s="14">
        <f t="shared" ca="1" si="4"/>
        <v>38.491855558239095</v>
      </c>
      <c r="M10" s="14">
        <f t="shared" ca="1" si="14"/>
        <v>15.9</v>
      </c>
      <c r="N10" s="14">
        <f t="shared" ca="1" si="15"/>
        <v>0</v>
      </c>
      <c r="O10" s="14">
        <f t="shared" ca="1" si="16"/>
        <v>0</v>
      </c>
      <c r="P10" s="9">
        <f t="shared" ca="1" si="5"/>
        <v>30</v>
      </c>
      <c r="Q10" s="9">
        <f ca="1">+IF(OR(Calculos!B8-SIMULADOR2!$C$25&lt;0,SIMULADOR2!$C$25=0),0,Calculos!B8-SIMULADOR2!$C$25)</f>
        <v>0</v>
      </c>
      <c r="R10" s="9">
        <f t="shared" ca="1" si="27"/>
        <v>0</v>
      </c>
      <c r="S10">
        <f ca="1">+IF(AND(Q11&lt;&gt;0,Q10=0),SIMULADOR2!$C$26,0)</f>
        <v>0</v>
      </c>
      <c r="T10" s="7">
        <f t="shared" ref="T10:T39" ca="1" si="30">IF(AND(S9&lt;&gt;0,BD9=0),0,IF(AND(S10=0),MIN($I$3,Y10+Z10+(V10)*(((1+$F$3)^(P10+R10))+($G$3*(P10+R10)))),S10))</f>
        <v>0</v>
      </c>
      <c r="U10" s="7"/>
      <c r="V10" s="7">
        <f t="shared" ca="1" si="17"/>
        <v>0</v>
      </c>
      <c r="W10" s="7">
        <f t="shared" ref="W10:W39" ca="1" si="31">+IF(ABS(T10-X10-Y10-Z10)&lt;0.01,0,T10-X10-Y10-Z10)</f>
        <v>0</v>
      </c>
      <c r="X10" s="7">
        <f t="shared" ca="1" si="22"/>
        <v>0</v>
      </c>
      <c r="Y10" s="14">
        <f t="shared" ca="1" si="6"/>
        <v>0</v>
      </c>
      <c r="Z10" s="14">
        <f t="shared" ca="1" si="7"/>
        <v>0</v>
      </c>
      <c r="AA10" s="14"/>
      <c r="AB10" s="24">
        <f t="shared" ca="1" si="23"/>
        <v>0</v>
      </c>
      <c r="AC10" s="17">
        <f t="shared" ca="1" si="24"/>
        <v>0</v>
      </c>
      <c r="AD10" s="14"/>
      <c r="AE10">
        <f t="shared" ref="AE10:AE38" ca="1" si="32">+IF(AND(AF9=0,AF10&lt;&gt;0),1,0)</f>
        <v>0</v>
      </c>
      <c r="AF10">
        <f ca="1">IF(Q10=0,0,1/((1+$F$3)^Q10))</f>
        <v>0</v>
      </c>
      <c r="AG10" s="7">
        <f t="shared" ca="1" si="28"/>
        <v>0</v>
      </c>
      <c r="AH10">
        <f t="shared" ca="1" si="18"/>
        <v>0</v>
      </c>
      <c r="AI10" s="7">
        <f t="shared" ca="1" si="25"/>
        <v>0</v>
      </c>
      <c r="AJ10" s="7">
        <f t="shared" ca="1" si="26"/>
        <v>0</v>
      </c>
      <c r="AK10" s="7">
        <f t="shared" ca="1" si="8"/>
        <v>0</v>
      </c>
      <c r="AL10" s="7">
        <f t="shared" ca="1" si="19"/>
        <v>0</v>
      </c>
      <c r="AM10" s="14">
        <f t="shared" ca="1" si="29"/>
        <v>0</v>
      </c>
      <c r="AN10" s="7"/>
      <c r="AO10">
        <f t="shared" si="20"/>
        <v>5</v>
      </c>
      <c r="AP10" s="2">
        <f ca="1">+AP9+IF(SIMULADOR2!$C$25&lt;&gt;"",Calculos!P10+Calculos!R10,Calculos!H10)</f>
        <v>45261</v>
      </c>
      <c r="AQ10" s="7">
        <f ca="1">+IF(SUM(T$6:T10)=0,J10,IF($AQ$1=$AT$1,V10,AI10))</f>
        <v>665.67265423076014</v>
      </c>
      <c r="AR10" s="7">
        <f ca="1">+IF(SUM(T$6:T10)=0,M10,IF($AQ$1=$AT$1,Y10,AL10))</f>
        <v>15.9</v>
      </c>
      <c r="AS10" s="7">
        <f ca="1">+IF(SUM(T$6:T10)=0,N10,IF($AQ$1=$AT$1,Z10,AM10))</f>
        <v>0</v>
      </c>
      <c r="AT10" s="7">
        <f ca="1">+IF(SUM(T$6:T10)=0,0,IF($AQ$1=$AT$1,S10,AH10))</f>
        <v>0</v>
      </c>
      <c r="AU10" s="7">
        <f ca="1">+IF(SUM(T$6:T10)=0,K10,IF($AQ$1=$AT$1,W10,AJ10))</f>
        <v>96.2787561800519</v>
      </c>
      <c r="AV10" s="7">
        <f ca="1">+IF(SUM(T$6:T10)=0,L10,IF($AQ$1=$AT$1,X10,AK10))+AZ10</f>
        <v>38.491855558239095</v>
      </c>
      <c r="AX10" s="14">
        <f ca="1">+SIMULADOR2!L40</f>
        <v>150.670611738291</v>
      </c>
      <c r="AY10" s="14">
        <f t="shared" ca="1" si="9"/>
        <v>151</v>
      </c>
      <c r="AZ10" s="26">
        <f t="shared" ca="1" si="10"/>
        <v>0</v>
      </c>
      <c r="BB10" s="14">
        <f t="shared" ca="1" si="11"/>
        <v>150.670611738291</v>
      </c>
      <c r="BD10">
        <f t="shared" ca="1" si="21"/>
        <v>0</v>
      </c>
    </row>
    <row r="11" spans="1:56" x14ac:dyDescent="0.2">
      <c r="A11" s="2">
        <f t="shared" ca="1" si="1"/>
        <v>45292</v>
      </c>
      <c r="B11" s="2">
        <f ca="1">+IF(MONTH(EDATE(A11,1))=2,EDATE(A11,1),DATE(YEAR(EDATE(A11,1)),MONTH(EDATE(A11,1)),IF(SIMULADOR2!$C$13=50, 5,SIMULADOR2!$C$13) ))</f>
        <v>45323</v>
      </c>
      <c r="C11" s="35">
        <f t="shared" ca="1" si="0"/>
        <v>45298</v>
      </c>
      <c r="E11">
        <f t="shared" si="12"/>
        <v>6</v>
      </c>
      <c r="F11" s="9">
        <f t="shared" ca="1" si="2"/>
        <v>182</v>
      </c>
      <c r="G11" s="12">
        <f t="shared" ca="1" si="3"/>
        <v>0.71103657717317381</v>
      </c>
      <c r="H11" s="15">
        <f t="shared" ca="1" si="13"/>
        <v>31</v>
      </c>
      <c r="I11" s="14">
        <f ca="1">IF(E11&lt;=SIMULADOR2!$C$19,IF(SIMULADOR2!$C$19=E11,J11*(1+$F$3)^H11+J11*($G$3*H11),(SIMULADOR2!$E$36+$J$1+$K$1+IF(SIMULADOR2!$C$15=SIMULADOR2!$Z$9,SIMULADOR2!$C$16,0))/Calculos!$G$4),0)+M11+N11</f>
        <v>150.670611738291</v>
      </c>
      <c r="J11" s="14">
        <f ca="1">IF(E11&lt;=SIMULADOR2!$C$19,J10-I10+L10+M10+N10,0)</f>
        <v>569.39389805070823</v>
      </c>
      <c r="K11" s="14">
        <f ca="1">IF(E11&lt;SIMULADOR2!$C$19,IF(I11-L11&lt;0,0,I11-L11-M11-N11),J11)</f>
        <v>100.71629708919866</v>
      </c>
      <c r="L11" s="14">
        <f t="shared" ca="1" si="4"/>
        <v>34.054314649092341</v>
      </c>
      <c r="M11" s="14">
        <f t="shared" ca="1" si="14"/>
        <v>15.9</v>
      </c>
      <c r="N11" s="14">
        <f t="shared" ca="1" si="15"/>
        <v>0</v>
      </c>
      <c r="O11" s="14">
        <f t="shared" ca="1" si="16"/>
        <v>0</v>
      </c>
      <c r="P11" s="9">
        <f t="shared" ca="1" si="5"/>
        <v>31</v>
      </c>
      <c r="Q11" s="9">
        <f ca="1">+IF(OR(Calculos!B9-SIMULADOR2!$C$25&lt;0,SIMULADOR2!$C$25=0),0,Calculos!B9-SIMULADOR2!$C$25)</f>
        <v>0</v>
      </c>
      <c r="R11" s="9">
        <f t="shared" ca="1" si="27"/>
        <v>0</v>
      </c>
      <c r="S11">
        <f ca="1">+IF(AND(Q12&lt;&gt;0,Q11=0),SIMULADOR2!$C$26,0)</f>
        <v>0</v>
      </c>
      <c r="T11" s="7">
        <f t="shared" ca="1" si="30"/>
        <v>0</v>
      </c>
      <c r="U11" s="7"/>
      <c r="V11" s="7">
        <f t="shared" ca="1" si="17"/>
        <v>0</v>
      </c>
      <c r="W11" s="7">
        <f t="shared" ca="1" si="31"/>
        <v>0</v>
      </c>
      <c r="X11" s="7">
        <f t="shared" ca="1" si="22"/>
        <v>0</v>
      </c>
      <c r="Y11" s="14">
        <f t="shared" ca="1" si="6"/>
        <v>0</v>
      </c>
      <c r="Z11" s="14">
        <f t="shared" ca="1" si="7"/>
        <v>0</v>
      </c>
      <c r="AA11" s="14"/>
      <c r="AB11" s="14">
        <f t="shared" ca="1" si="23"/>
        <v>0</v>
      </c>
      <c r="AC11" s="17">
        <f t="shared" ca="1" si="24"/>
        <v>0</v>
      </c>
      <c r="AD11" s="14"/>
      <c r="AE11">
        <f t="shared" ca="1" si="32"/>
        <v>0</v>
      </c>
      <c r="AF11">
        <f t="shared" ref="AF11:AF40" ca="1" si="33">IF(Q11=0,0,1/((1+$F$3)^Q11))</f>
        <v>0</v>
      </c>
      <c r="AG11" s="7">
        <f t="shared" ca="1" si="28"/>
        <v>0</v>
      </c>
      <c r="AH11">
        <f t="shared" ca="1" si="18"/>
        <v>0</v>
      </c>
      <c r="AI11" s="7">
        <f t="shared" ca="1" si="25"/>
        <v>0</v>
      </c>
      <c r="AJ11" s="7">
        <f t="shared" ca="1" si="26"/>
        <v>0</v>
      </c>
      <c r="AK11" s="7">
        <f t="shared" ca="1" si="8"/>
        <v>0</v>
      </c>
      <c r="AL11" s="7">
        <f t="shared" ca="1" si="19"/>
        <v>0</v>
      </c>
      <c r="AM11" s="14">
        <f t="shared" ca="1" si="29"/>
        <v>0</v>
      </c>
      <c r="AN11" s="7"/>
      <c r="AO11">
        <f t="shared" si="20"/>
        <v>6</v>
      </c>
      <c r="AP11" s="2">
        <f ca="1">+AP10+IF(SIMULADOR2!$C$25&lt;&gt;"",Calculos!P11+Calculos!R11,Calculos!H11)</f>
        <v>45292</v>
      </c>
      <c r="AQ11" s="7">
        <f ca="1">+IF(SUM(T$6:T11)=0,J11,IF($AQ$1=$AT$1,V11,AI11))</f>
        <v>569.39389805070823</v>
      </c>
      <c r="AR11" s="7">
        <f ca="1">+IF(SUM(T$6:T11)=0,M11,IF($AQ$1=$AT$1,Y11,AL11))</f>
        <v>15.9</v>
      </c>
      <c r="AS11" s="7">
        <f ca="1">+IF(SUM(T$6:T11)=0,N11,IF($AQ$1=$AT$1,Z11,AM11))</f>
        <v>0</v>
      </c>
      <c r="AT11" s="7">
        <f ca="1">+IF(SUM(T$6:T11)=0,0,IF($AQ$1=$AT$1,S11,AH11))</f>
        <v>0</v>
      </c>
      <c r="AU11" s="7">
        <f ca="1">+IF(SUM(T$6:T11)=0,K11,IF($AQ$1=$AT$1,W11,AJ11))</f>
        <v>100.71629708919866</v>
      </c>
      <c r="AV11" s="7">
        <f ca="1">+IF(SUM(T$6:T11)=0,L11,IF($AQ$1=$AT$1,X11,AK11))+AZ11</f>
        <v>34.054314649092341</v>
      </c>
      <c r="AX11" s="14">
        <f ca="1">+SIMULADOR2!L41</f>
        <v>150.670611738291</v>
      </c>
      <c r="AY11" s="14">
        <f t="shared" ca="1" si="9"/>
        <v>182</v>
      </c>
      <c r="AZ11" s="26">
        <f t="shared" ca="1" si="10"/>
        <v>0</v>
      </c>
      <c r="BB11" s="14">
        <f t="shared" ca="1" si="11"/>
        <v>150.670611738291</v>
      </c>
      <c r="BD11">
        <f t="shared" ca="1" si="21"/>
        <v>0</v>
      </c>
    </row>
    <row r="12" spans="1:56" x14ac:dyDescent="0.2">
      <c r="A12" s="2">
        <f t="shared" ca="1" si="1"/>
        <v>45323</v>
      </c>
      <c r="B12" s="2">
        <f ca="1">+IF(MONTH(EDATE(A12,1))=2,EDATE(A12,1),DATE(YEAR(EDATE(A12,1)),MONTH(EDATE(A12,1)),IF(SIMULADOR2!$C$13=50, 5,SIMULADOR2!$C$13) ))</f>
        <v>45352</v>
      </c>
      <c r="C12" s="35">
        <f t="shared" ca="1" si="0"/>
        <v>45327</v>
      </c>
      <c r="E12">
        <f t="shared" si="12"/>
        <v>7</v>
      </c>
      <c r="F12" s="9">
        <f t="shared" ca="1" si="2"/>
        <v>213</v>
      </c>
      <c r="G12" s="12">
        <f t="shared" ca="1" si="3"/>
        <v>0.67091074231861825</v>
      </c>
      <c r="H12" s="15">
        <f t="shared" ca="1" si="13"/>
        <v>31</v>
      </c>
      <c r="I12" s="14">
        <f ca="1">IF(E12&lt;=SIMULADOR2!$C$19,IF(SIMULADOR2!$C$19=E12,J12*(1+$F$3)^H12+J12*($G$3*H12),(SIMULADOR2!$E$36+$J$1+$K$1+IF(SIMULADOR2!$C$15=SIMULADOR2!$Z$9,SIMULADOR2!$C$16,0))/Calculos!$G$4),0)+M12+N12</f>
        <v>150.670611738291</v>
      </c>
      <c r="J12" s="14">
        <f ca="1">IF(E12&lt;=SIMULADOR2!$C$19,J11-I11+L11+M11+N11,0)</f>
        <v>468.6776009615096</v>
      </c>
      <c r="K12" s="14">
        <f ca="1">IF(E12&lt;SIMULADOR2!$C$19,IF(I12-L12&lt;0,0,I12-L12-M12-N12),J12)</f>
        <v>106.73993816281899</v>
      </c>
      <c r="L12" s="14">
        <f t="shared" ca="1" si="4"/>
        <v>28.030673575472008</v>
      </c>
      <c r="M12" s="14">
        <f t="shared" ca="1" si="14"/>
        <v>15.9</v>
      </c>
      <c r="N12" s="14">
        <f t="shared" ca="1" si="15"/>
        <v>0</v>
      </c>
      <c r="O12" s="14">
        <f t="shared" ca="1" si="16"/>
        <v>0</v>
      </c>
      <c r="P12" s="9">
        <f t="shared" ca="1" si="5"/>
        <v>31</v>
      </c>
      <c r="Q12" s="9">
        <f ca="1">+IF(OR(Calculos!B10-SIMULADOR2!$C$25&lt;0,SIMULADOR2!$C$25=0),0,Calculos!B10-SIMULADOR2!$C$25)</f>
        <v>0</v>
      </c>
      <c r="R12" s="9">
        <f t="shared" ca="1" si="27"/>
        <v>0</v>
      </c>
      <c r="S12">
        <f ca="1">+IF(AND(Q13&lt;&gt;0,Q12=0),SIMULADOR2!$C$26,0)</f>
        <v>0</v>
      </c>
      <c r="T12" s="7">
        <f t="shared" ca="1" si="30"/>
        <v>0</v>
      </c>
      <c r="U12" s="7"/>
      <c r="V12" s="7">
        <f t="shared" ca="1" si="17"/>
        <v>0</v>
      </c>
      <c r="W12" s="7">
        <f t="shared" ca="1" si="31"/>
        <v>0</v>
      </c>
      <c r="X12" s="7">
        <f t="shared" ca="1" si="22"/>
        <v>0</v>
      </c>
      <c r="Y12" s="14">
        <f t="shared" ca="1" si="6"/>
        <v>0</v>
      </c>
      <c r="Z12" s="14">
        <f t="shared" ca="1" si="7"/>
        <v>0</v>
      </c>
      <c r="AA12" s="14"/>
      <c r="AB12" s="14">
        <f t="shared" ca="1" si="23"/>
        <v>0</v>
      </c>
      <c r="AC12" s="17">
        <f t="shared" ca="1" si="24"/>
        <v>0</v>
      </c>
      <c r="AD12" s="14"/>
      <c r="AE12">
        <f t="shared" ca="1" si="32"/>
        <v>0</v>
      </c>
      <c r="AF12">
        <f t="shared" ca="1" si="33"/>
        <v>0</v>
      </c>
      <c r="AG12" s="7">
        <f t="shared" ca="1" si="28"/>
        <v>0</v>
      </c>
      <c r="AH12">
        <f t="shared" ca="1" si="18"/>
        <v>0</v>
      </c>
      <c r="AI12" s="7">
        <f t="shared" ca="1" si="25"/>
        <v>0</v>
      </c>
      <c r="AJ12" s="7">
        <f t="shared" ca="1" si="26"/>
        <v>0</v>
      </c>
      <c r="AK12" s="7">
        <f t="shared" ca="1" si="8"/>
        <v>0</v>
      </c>
      <c r="AL12" s="7">
        <f t="shared" ca="1" si="19"/>
        <v>0</v>
      </c>
      <c r="AM12" s="14">
        <f t="shared" ca="1" si="29"/>
        <v>0</v>
      </c>
      <c r="AN12" s="7"/>
      <c r="AO12">
        <f t="shared" si="20"/>
        <v>7</v>
      </c>
      <c r="AP12" s="2">
        <f ca="1">+AP11+IF(SIMULADOR2!$C$25&lt;&gt;"",Calculos!P12+Calculos!R12,Calculos!H12)</f>
        <v>45323</v>
      </c>
      <c r="AQ12" s="7">
        <f ca="1">+IF(SUM(T$6:T12)=0,J12,IF($AQ$1=$AT$1,V12,AI12))</f>
        <v>468.6776009615096</v>
      </c>
      <c r="AR12" s="7">
        <f ca="1">+IF(SUM(T$6:T12)=0,M12,IF($AQ$1=$AT$1,Y12,AL12))</f>
        <v>15.9</v>
      </c>
      <c r="AS12" s="7">
        <f ca="1">+IF(SUM(T$6:T12)=0,N12,IF($AQ$1=$AT$1,Z12,AM12))</f>
        <v>0</v>
      </c>
      <c r="AT12" s="7">
        <f ca="1">+IF(SUM(T$6:T12)=0,0,IF($AQ$1=$AT$1,S12,AH12))</f>
        <v>0</v>
      </c>
      <c r="AU12" s="7">
        <f ca="1">+IF(SUM(T$6:T12)=0,K12,IF($AQ$1=$AT$1,W12,AJ12))</f>
        <v>106.73993816281899</v>
      </c>
      <c r="AV12" s="7">
        <f ca="1">+IF(SUM(T$6:T12)=0,L12,IF($AQ$1=$AT$1,X12,AK12))+AZ12</f>
        <v>28.030673575472008</v>
      </c>
      <c r="AX12" s="14">
        <f ca="1">+SIMULADOR2!L42</f>
        <v>150.670611738291</v>
      </c>
      <c r="AY12" s="14">
        <f t="shared" ca="1" si="9"/>
        <v>213</v>
      </c>
      <c r="AZ12" s="26">
        <f t="shared" ca="1" si="10"/>
        <v>0</v>
      </c>
      <c r="BB12" s="14">
        <f t="shared" ca="1" si="11"/>
        <v>150.670611738291</v>
      </c>
      <c r="BD12">
        <f t="shared" ca="1" si="21"/>
        <v>0</v>
      </c>
    </row>
    <row r="13" spans="1:56" x14ac:dyDescent="0.2">
      <c r="A13" s="2">
        <f t="shared" ca="1" si="1"/>
        <v>45352</v>
      </c>
      <c r="B13" s="2">
        <f ca="1">+IF(MONTH(EDATE(A13,1))=2,EDATE(A13,1),DATE(YEAR(EDATE(A13,1)),MONTH(EDATE(A13,1)),IF(SIMULADOR2!$C$13=50, 5,SIMULADOR2!$C$13) ))</f>
        <v>45383</v>
      </c>
      <c r="C13" s="35">
        <f t="shared" ca="1" si="0"/>
        <v>45358</v>
      </c>
      <c r="E13">
        <f t="shared" si="12"/>
        <v>8</v>
      </c>
      <c r="F13" s="9">
        <f t="shared" ca="1" si="2"/>
        <v>242</v>
      </c>
      <c r="G13" s="12">
        <f t="shared" ca="1" si="3"/>
        <v>0.63542618877302748</v>
      </c>
      <c r="H13" s="15">
        <f t="shared" ca="1" si="13"/>
        <v>29</v>
      </c>
      <c r="I13" s="14">
        <f ca="1">IF(E13&lt;=SIMULADOR2!$C$19,IF(SIMULADOR2!$C$19=E13,J13*(1+$F$3)^H13+J13*($G$3*H13),(SIMULADOR2!$E$36+$J$1+$K$1+IF(SIMULADOR2!$C$15=SIMULADOR2!$Z$9,SIMULADOR2!$C$16,0))/Calculos!$G$4),0)+M13+N13</f>
        <v>147.43842993624517</v>
      </c>
      <c r="J13" s="14">
        <f ca="1">IF(E13&lt;=SIMULADOR2!$C$19,J12-I12+L12+M12+N12,0)</f>
        <v>361.93766279869061</v>
      </c>
      <c r="K13" s="14">
        <f ca="1">IF(E13&lt;SIMULADOR2!$C$19,IF(I13-L13&lt;0,0,I13-L13-M13-N13),J13)</f>
        <v>114.55867114996613</v>
      </c>
      <c r="L13" s="14">
        <f t="shared" ca="1" si="4"/>
        <v>20.211940588324858</v>
      </c>
      <c r="M13" s="14">
        <f t="shared" ca="1" si="14"/>
        <v>12.667818197954173</v>
      </c>
      <c r="N13" s="14">
        <f t="shared" ca="1" si="15"/>
        <v>0</v>
      </c>
      <c r="O13" s="14">
        <f t="shared" ca="1" si="16"/>
        <v>0</v>
      </c>
      <c r="P13" s="9">
        <f t="shared" ca="1" si="5"/>
        <v>29</v>
      </c>
      <c r="Q13" s="9">
        <f ca="1">+IF(OR(Calculos!B11-SIMULADOR2!$C$25&lt;0,SIMULADOR2!$C$25=0),0,Calculos!B11-SIMULADOR2!$C$25)</f>
        <v>0</v>
      </c>
      <c r="R13" s="9">
        <f t="shared" ca="1" si="27"/>
        <v>0</v>
      </c>
      <c r="S13">
        <f ca="1">+IF(AND(Q14&lt;&gt;0,Q13=0),SIMULADOR2!$C$26,0)</f>
        <v>0</v>
      </c>
      <c r="T13" s="7">
        <f t="shared" ca="1" si="30"/>
        <v>0</v>
      </c>
      <c r="U13" s="7"/>
      <c r="V13" s="7">
        <f t="shared" ca="1" si="17"/>
        <v>0</v>
      </c>
      <c r="W13" s="7">
        <f t="shared" ca="1" si="31"/>
        <v>0</v>
      </c>
      <c r="X13" s="7">
        <f t="shared" ca="1" si="22"/>
        <v>0</v>
      </c>
      <c r="Y13" s="14">
        <f t="shared" ca="1" si="6"/>
        <v>0</v>
      </c>
      <c r="Z13" s="14">
        <f t="shared" ca="1" si="7"/>
        <v>0</v>
      </c>
      <c r="AA13" s="14"/>
      <c r="AB13" s="14">
        <f t="shared" ca="1" si="23"/>
        <v>0</v>
      </c>
      <c r="AC13" s="17">
        <f t="shared" ca="1" si="24"/>
        <v>0</v>
      </c>
      <c r="AD13" s="14"/>
      <c r="AE13">
        <f t="shared" ca="1" si="32"/>
        <v>0</v>
      </c>
      <c r="AF13">
        <f t="shared" ca="1" si="33"/>
        <v>0</v>
      </c>
      <c r="AG13" s="7">
        <f t="shared" ca="1" si="28"/>
        <v>0</v>
      </c>
      <c r="AH13">
        <f t="shared" ca="1" si="18"/>
        <v>0</v>
      </c>
      <c r="AI13" s="7">
        <f t="shared" ca="1" si="25"/>
        <v>0</v>
      </c>
      <c r="AJ13" s="7">
        <f t="shared" ca="1" si="26"/>
        <v>0</v>
      </c>
      <c r="AK13" s="7">
        <f t="shared" ca="1" si="8"/>
        <v>0</v>
      </c>
      <c r="AL13" s="7">
        <f t="shared" ca="1" si="19"/>
        <v>0</v>
      </c>
      <c r="AM13" s="14">
        <f t="shared" ca="1" si="29"/>
        <v>0</v>
      </c>
      <c r="AN13" s="7"/>
      <c r="AO13">
        <f t="shared" si="20"/>
        <v>8</v>
      </c>
      <c r="AP13" s="2">
        <f ca="1">+AP12+IF(SIMULADOR2!$C$25&lt;&gt;"",Calculos!P13+Calculos!R13,Calculos!H13)</f>
        <v>45352</v>
      </c>
      <c r="AQ13" s="7">
        <f ca="1">+IF(SUM(T$6:T13)=0,J13,IF($AQ$1=$AT$1,V13,AI13))</f>
        <v>361.93766279869061</v>
      </c>
      <c r="AR13" s="7">
        <f ca="1">+IF(SUM(T$6:T13)=0,M13,IF($AQ$1=$AT$1,Y13,AL13))</f>
        <v>12.667818197954173</v>
      </c>
      <c r="AS13" s="7">
        <f ca="1">+IF(SUM(T$6:T13)=0,N13,IF($AQ$1=$AT$1,Z13,AM13))</f>
        <v>0</v>
      </c>
      <c r="AT13" s="7">
        <f ca="1">+IF(SUM(T$6:T13)=0,0,IF($AQ$1=$AT$1,S13,AH13))</f>
        <v>0</v>
      </c>
      <c r="AU13" s="7">
        <f ca="1">+IF(SUM(T$6:T13)=0,K13,IF($AQ$1=$AT$1,W13,AJ13))</f>
        <v>114.55867114996613</v>
      </c>
      <c r="AV13" s="7">
        <f ca="1">+IF(SUM(T$6:T13)=0,L13,IF($AQ$1=$AT$1,X13,AK13))+AZ13</f>
        <v>20.211940588324858</v>
      </c>
      <c r="AX13" s="14">
        <f ca="1">+SIMULADOR2!L43</f>
        <v>147.43842993624517</v>
      </c>
      <c r="AY13" s="14">
        <f t="shared" ca="1" si="9"/>
        <v>242</v>
      </c>
      <c r="AZ13" s="26">
        <f t="shared" ca="1" si="10"/>
        <v>0</v>
      </c>
      <c r="BB13" s="14">
        <f t="shared" ca="1" si="11"/>
        <v>147.43842993624517</v>
      </c>
      <c r="BD13">
        <f t="shared" ca="1" si="21"/>
        <v>0</v>
      </c>
    </row>
    <row r="14" spans="1:56" x14ac:dyDescent="0.2">
      <c r="A14" s="2">
        <f t="shared" ca="1" si="1"/>
        <v>45383</v>
      </c>
      <c r="B14" s="2">
        <f ca="1">+IF(MONTH(EDATE(A14,1))=2,EDATE(A14,1),DATE(YEAR(EDATE(A14,1)),MONTH(EDATE(A14,1)),IF(SIMULADOR2!$C$13=50, 5,SIMULADOR2!$C$13) ))</f>
        <v>45413</v>
      </c>
      <c r="C14" s="35">
        <f t="shared" ca="1" si="0"/>
        <v>45388</v>
      </c>
      <c r="E14">
        <f t="shared" si="12"/>
        <v>9</v>
      </c>
      <c r="F14" s="9">
        <f t="shared" ca="1" si="2"/>
        <v>273</v>
      </c>
      <c r="G14" s="12">
        <f t="shared" ca="1" si="3"/>
        <v>0.5995672651514985</v>
      </c>
      <c r="H14" s="15">
        <f t="shared" ca="1" si="13"/>
        <v>31</v>
      </c>
      <c r="I14" s="14">
        <f ca="1">IF(E14&lt;=SIMULADOR2!$C$19,IF(SIMULADOR2!$C$19=E14,J14*(1+$F$3)^H14+J14*($G$3*H14),(SIMULADOR2!$E$36+$J$1+$K$1+IF(SIMULADOR2!$C$15=SIMULADOR2!$Z$9,SIMULADOR2!$C$16,0))/Calculos!$G$4),0)+M14+N14</f>
        <v>143.42887644599637</v>
      </c>
      <c r="J14" s="14">
        <f ca="1">IF(E14&lt;=SIMULADOR2!$C$19,J13-I13+L13+M13+N13,0)</f>
        <v>247.37899164872448</v>
      </c>
      <c r="K14" s="14">
        <f ca="1">IF(E14&lt;SIMULADOR2!$C$19,IF(I14-L14&lt;0,0,I14-L14-M14-N14),J14)</f>
        <v>119.97536709653933</v>
      </c>
      <c r="L14" s="14">
        <f t="shared" ca="1" si="4"/>
        <v>14.79524464175169</v>
      </c>
      <c r="M14" s="14">
        <f t="shared" ca="1" si="14"/>
        <v>8.6582647077053583</v>
      </c>
      <c r="N14" s="14">
        <f t="shared" ca="1" si="15"/>
        <v>0</v>
      </c>
      <c r="O14" s="14">
        <f t="shared" ca="1" si="16"/>
        <v>0</v>
      </c>
      <c r="P14" s="9">
        <f t="shared" ca="1" si="5"/>
        <v>31</v>
      </c>
      <c r="Q14" s="9">
        <f ca="1">+IF(OR(Calculos!B12-SIMULADOR2!$C$25&lt;0,SIMULADOR2!$C$25=0),0,Calculos!B12-SIMULADOR2!$C$25)</f>
        <v>0</v>
      </c>
      <c r="R14" s="9">
        <f t="shared" ca="1" si="27"/>
        <v>0</v>
      </c>
      <c r="S14">
        <f ca="1">+IF(AND(Q15&lt;&gt;0,Q14=0),SIMULADOR2!$C$26,0)</f>
        <v>0</v>
      </c>
      <c r="T14" s="7">
        <f t="shared" ca="1" si="30"/>
        <v>0</v>
      </c>
      <c r="U14" s="7"/>
      <c r="V14" s="7">
        <f t="shared" ca="1" si="17"/>
        <v>0</v>
      </c>
      <c r="W14" s="7">
        <f t="shared" ca="1" si="31"/>
        <v>0</v>
      </c>
      <c r="X14" s="7">
        <f t="shared" ca="1" si="22"/>
        <v>0</v>
      </c>
      <c r="Y14" s="14">
        <f t="shared" ca="1" si="6"/>
        <v>0</v>
      </c>
      <c r="Z14" s="14">
        <f t="shared" ca="1" si="7"/>
        <v>0</v>
      </c>
      <c r="AA14" s="14"/>
      <c r="AB14" s="14">
        <f t="shared" ca="1" si="23"/>
        <v>0</v>
      </c>
      <c r="AC14" s="17">
        <f t="shared" ca="1" si="24"/>
        <v>0</v>
      </c>
      <c r="AD14" s="14"/>
      <c r="AE14">
        <f t="shared" ca="1" si="32"/>
        <v>0</v>
      </c>
      <c r="AF14">
        <f t="shared" ca="1" si="33"/>
        <v>0</v>
      </c>
      <c r="AG14" s="7">
        <f t="shared" ca="1" si="28"/>
        <v>0</v>
      </c>
      <c r="AH14">
        <f t="shared" ca="1" si="18"/>
        <v>0</v>
      </c>
      <c r="AI14" s="7">
        <f t="shared" ca="1" si="25"/>
        <v>0</v>
      </c>
      <c r="AJ14" s="7">
        <f t="shared" ca="1" si="26"/>
        <v>0</v>
      </c>
      <c r="AK14" s="7">
        <f t="shared" ca="1" si="8"/>
        <v>0</v>
      </c>
      <c r="AL14" s="7">
        <f t="shared" ca="1" si="19"/>
        <v>0</v>
      </c>
      <c r="AM14" s="14">
        <f t="shared" ca="1" si="29"/>
        <v>0</v>
      </c>
      <c r="AN14" s="7"/>
      <c r="AO14">
        <f t="shared" si="20"/>
        <v>9</v>
      </c>
      <c r="AP14" s="2">
        <f ca="1">+AP13+IF(SIMULADOR2!$C$25&lt;&gt;"",Calculos!P14+Calculos!R14,Calculos!H14)</f>
        <v>45383</v>
      </c>
      <c r="AQ14" s="7">
        <f ca="1">+IF(SUM(T$6:T14)=0,J14,IF($AQ$1=$AT$1,V14,AI14))</f>
        <v>247.37899164872448</v>
      </c>
      <c r="AR14" s="7">
        <f ca="1">+IF(SUM(T$6:T14)=0,M14,IF($AQ$1=$AT$1,Y14,AL14))</f>
        <v>8.6582647077053583</v>
      </c>
      <c r="AS14" s="7">
        <f ca="1">+IF(SUM(T$6:T14)=0,N14,IF($AQ$1=$AT$1,Z14,AM14))</f>
        <v>0</v>
      </c>
      <c r="AT14" s="7">
        <f ca="1">+IF(SUM(T$6:T14)=0,0,IF($AQ$1=$AT$1,S14,AH14))</f>
        <v>0</v>
      </c>
      <c r="AU14" s="7">
        <f ca="1">+IF(SUM(T$6:T14)=0,K14,IF($AQ$1=$AT$1,W14,AJ14))</f>
        <v>119.97536709653933</v>
      </c>
      <c r="AV14" s="7">
        <f ca="1">+IF(SUM(T$6:T14)=0,L14,IF($AQ$1=$AT$1,X14,AK14))+AZ14</f>
        <v>14.79524464175169</v>
      </c>
      <c r="AX14" s="14">
        <f ca="1">+SIMULADOR2!L44</f>
        <v>143.42887644599637</v>
      </c>
      <c r="AY14" s="14">
        <f t="shared" ca="1" si="9"/>
        <v>273</v>
      </c>
      <c r="AZ14" s="26">
        <f t="shared" ca="1" si="10"/>
        <v>0</v>
      </c>
      <c r="BB14" s="14">
        <f t="shared" ca="1" si="11"/>
        <v>143.42887644599637</v>
      </c>
      <c r="BD14">
        <f t="shared" ca="1" si="21"/>
        <v>0</v>
      </c>
    </row>
    <row r="15" spans="1:56" x14ac:dyDescent="0.2">
      <c r="A15" s="2">
        <f t="shared" ca="1" si="1"/>
        <v>45413</v>
      </c>
      <c r="B15" s="2">
        <f ca="1">+IF(MONTH(EDATE(A15,1))=2,EDATE(A15,1),DATE(YEAR(EDATE(A15,1)),MONTH(EDATE(A15,1)),IF(SIMULADOR2!$C$13=50, 5,SIMULADOR2!$C$13) ))</f>
        <v>45444</v>
      </c>
      <c r="C15" s="35">
        <f t="shared" ca="1" si="0"/>
        <v>45419</v>
      </c>
      <c r="E15">
        <f t="shared" si="12"/>
        <v>10</v>
      </c>
      <c r="F15" s="9">
        <f t="shared" ca="1" si="2"/>
        <v>303</v>
      </c>
      <c r="G15" s="12">
        <f t="shared" ca="1" si="3"/>
        <v>0.56679302525892683</v>
      </c>
      <c r="H15" s="15">
        <f t="shared" ca="1" si="13"/>
        <v>30</v>
      </c>
      <c r="I15" s="14">
        <f ca="1">IF(E15&lt;=SIMULADOR2!$C$19,IF(SIMULADOR2!$C$19=E15,J15*(1+$F$3)^H15+J15*($G$3*H15),(SIMULADOR2!$E$36+$J$1+$K$1+IF(SIMULADOR2!$C$15=SIMULADOR2!$Z$9,SIMULADOR2!$C$16,0))/Calculos!$G$4),0)+M15+N15</f>
        <v>139.22973859761714</v>
      </c>
      <c r="J15" s="14">
        <f ca="1">IF(E15&lt;=SIMULADOR2!$C$19,J14-I14+L14+M14+N14,0)</f>
        <v>127.40362455218516</v>
      </c>
      <c r="K15" s="14">
        <f ca="1">IF(E15&lt;SIMULADOR2!$C$19,IF(I15-L15&lt;0,0,I15-L15-M15-N15),J15)</f>
        <v>127.40362455218516</v>
      </c>
      <c r="L15" s="14">
        <f t="shared" ca="1" si="4"/>
        <v>7.3669871861054821</v>
      </c>
      <c r="M15" s="14">
        <f t="shared" ca="1" si="14"/>
        <v>4.4591268593264815</v>
      </c>
      <c r="N15" s="14">
        <f t="shared" ca="1" si="15"/>
        <v>0</v>
      </c>
      <c r="O15" s="14">
        <f t="shared" ca="1" si="16"/>
        <v>0</v>
      </c>
      <c r="P15" s="9">
        <f t="shared" ca="1" si="5"/>
        <v>30</v>
      </c>
      <c r="Q15" s="9">
        <f ca="1">+IF(OR(Calculos!B13-SIMULADOR2!$C$25&lt;0,SIMULADOR2!$C$25=0),0,Calculos!B13-SIMULADOR2!$C$25)</f>
        <v>0</v>
      </c>
      <c r="R15" s="9">
        <f t="shared" ca="1" si="27"/>
        <v>0</v>
      </c>
      <c r="S15">
        <f ca="1">+IF(AND(Q16&lt;&gt;0,Q15=0),SIMULADOR2!$C$26,0)</f>
        <v>0</v>
      </c>
      <c r="T15" s="7">
        <f t="shared" ca="1" si="30"/>
        <v>0</v>
      </c>
      <c r="U15" s="7"/>
      <c r="V15" s="7">
        <f t="shared" ca="1" si="17"/>
        <v>0</v>
      </c>
      <c r="W15" s="7">
        <f t="shared" ca="1" si="31"/>
        <v>0</v>
      </c>
      <c r="X15" s="7">
        <f t="shared" ca="1" si="22"/>
        <v>0</v>
      </c>
      <c r="Y15" s="14">
        <f t="shared" ca="1" si="6"/>
        <v>0</v>
      </c>
      <c r="Z15" s="14">
        <f t="shared" ca="1" si="7"/>
        <v>0</v>
      </c>
      <c r="AA15" s="14"/>
      <c r="AB15" s="14">
        <f t="shared" ca="1" si="23"/>
        <v>0</v>
      </c>
      <c r="AC15" s="17">
        <f t="shared" ca="1" si="24"/>
        <v>0</v>
      </c>
      <c r="AD15" s="14"/>
      <c r="AE15">
        <f t="shared" ca="1" si="32"/>
        <v>0</v>
      </c>
      <c r="AF15">
        <f t="shared" ca="1" si="33"/>
        <v>0</v>
      </c>
      <c r="AG15" s="7">
        <f t="shared" ca="1" si="28"/>
        <v>0</v>
      </c>
      <c r="AH15">
        <f t="shared" ca="1" si="18"/>
        <v>0</v>
      </c>
      <c r="AI15" s="7">
        <f t="shared" ca="1" si="25"/>
        <v>0</v>
      </c>
      <c r="AJ15" s="7">
        <f t="shared" ca="1" si="26"/>
        <v>0</v>
      </c>
      <c r="AK15" s="7">
        <f t="shared" ca="1" si="8"/>
        <v>0</v>
      </c>
      <c r="AL15" s="7">
        <f t="shared" ca="1" si="19"/>
        <v>0</v>
      </c>
      <c r="AM15" s="14">
        <f t="shared" ca="1" si="29"/>
        <v>0</v>
      </c>
      <c r="AN15" s="7"/>
      <c r="AO15">
        <f t="shared" si="20"/>
        <v>10</v>
      </c>
      <c r="AP15" s="2">
        <f ca="1">+AP14+IF(SIMULADOR2!$C$25&lt;&gt;"",Calculos!P15+Calculos!R15,Calculos!H15)</f>
        <v>45413</v>
      </c>
      <c r="AQ15" s="7">
        <f ca="1">+IF(SUM(T$6:T15)=0,J15,IF($AQ$1=$AT$1,V15,AI15))</f>
        <v>127.40362455218516</v>
      </c>
      <c r="AR15" s="7">
        <f ca="1">+IF(SUM(T$6:T15)=0,M15,IF($AQ$1=$AT$1,Y15,AL15))</f>
        <v>4.4591268593264815</v>
      </c>
      <c r="AS15" s="7">
        <f ca="1">+IF(SUM(T$6:T15)=0,N15,IF($AQ$1=$AT$1,Z15,AM15))</f>
        <v>0</v>
      </c>
      <c r="AT15" s="7">
        <f ca="1">+IF(SUM(T$6:T15)=0,0,IF($AQ$1=$AT$1,S15,AH15))</f>
        <v>0</v>
      </c>
      <c r="AU15" s="7">
        <f ca="1">+IF(SUM(T$6:T15)=0,K15,IF($AQ$1=$AT$1,W15,AJ15))</f>
        <v>127.40362455218516</v>
      </c>
      <c r="AV15" s="7">
        <f ca="1">+IF(SUM(T$6:T15)=0,L15,IF($AQ$1=$AT$1,X15,AK15))+AZ15</f>
        <v>7.3669871861054821</v>
      </c>
      <c r="AX15" s="14">
        <f ca="1">+SIMULADOR2!L45</f>
        <v>139.22973859761714</v>
      </c>
      <c r="AY15" s="14">
        <f t="shared" ca="1" si="9"/>
        <v>303</v>
      </c>
      <c r="AZ15" s="26">
        <f t="shared" ca="1" si="10"/>
        <v>0</v>
      </c>
      <c r="BB15" s="14">
        <f t="shared" ca="1" si="11"/>
        <v>139.22973859761714</v>
      </c>
      <c r="BD15">
        <f t="shared" ca="1" si="21"/>
        <v>0</v>
      </c>
    </row>
    <row r="16" spans="1:56" x14ac:dyDescent="0.2">
      <c r="A16" s="2">
        <f t="shared" ca="1" si="1"/>
        <v>45444</v>
      </c>
      <c r="B16" s="2">
        <f ca="1">+IF(MONTH(EDATE(A16,1))=2,EDATE(A16,1),DATE(YEAR(EDATE(A16,1)),MONTH(EDATE(A16,1)),IF(SIMULADOR2!$C$13=50, 5,SIMULADOR2!$C$13) ))</f>
        <v>45474</v>
      </c>
      <c r="C16" s="35">
        <f t="shared" ca="1" si="0"/>
        <v>45449</v>
      </c>
      <c r="E16">
        <f t="shared" si="12"/>
        <v>11</v>
      </c>
      <c r="F16" s="9">
        <f t="shared" ca="1" si="2"/>
        <v>334</v>
      </c>
      <c r="G16" s="12">
        <f t="shared" ca="1" si="3"/>
        <v>0.53480726804419687</v>
      </c>
      <c r="H16" s="15">
        <f t="shared" ca="1" si="13"/>
        <v>31</v>
      </c>
      <c r="I16" s="14">
        <f ca="1">IF(E16&lt;=SIMULADOR2!$C$19,IF(SIMULADOR2!$C$19=E16,J16*(1+$F$3)^H16+J16*($G$3*H16),(SIMULADOR2!$E$36+$J$1+$K$1+IF(SIMULADOR2!$C$15=SIMULADOR2!$Z$9,SIMULADOR2!$C$16,0))/Calculos!$G$4),0)+M16+N16</f>
        <v>0</v>
      </c>
      <c r="J16" s="14">
        <f>IF(E16&lt;=SIMULADOR2!$C$19,J15-I15+L15+M15+N15,0)</f>
        <v>0</v>
      </c>
      <c r="K16" s="14">
        <f>IF(E16&lt;SIMULADOR2!$C$19,IF(I16-L16&lt;0,0,I16-L16-M16-N16),J16)</f>
        <v>0</v>
      </c>
      <c r="L16" s="14">
        <f t="shared" ca="1" si="4"/>
        <v>0</v>
      </c>
      <c r="M16" s="14">
        <f t="shared" si="14"/>
        <v>0</v>
      </c>
      <c r="N16" s="14">
        <f t="shared" ca="1" si="15"/>
        <v>0</v>
      </c>
      <c r="O16" s="14">
        <f t="shared" ca="1" si="16"/>
        <v>0</v>
      </c>
      <c r="P16" s="9">
        <f t="shared" ca="1" si="5"/>
        <v>31</v>
      </c>
      <c r="Q16" s="9">
        <f ca="1">+IF(OR(Calculos!B14-SIMULADOR2!$C$25&lt;0,SIMULADOR2!$C$25=0),0,Calculos!B14-SIMULADOR2!$C$25)</f>
        <v>0</v>
      </c>
      <c r="R16" s="9">
        <f t="shared" ca="1" si="27"/>
        <v>0</v>
      </c>
      <c r="S16">
        <f ca="1">+IF(AND(Q17&lt;&gt;0,Q16=0),SIMULADOR2!$C$26,0)</f>
        <v>0</v>
      </c>
      <c r="T16" s="7">
        <f t="shared" ca="1" si="30"/>
        <v>0</v>
      </c>
      <c r="U16" s="7"/>
      <c r="V16" s="7">
        <f t="shared" ca="1" si="17"/>
        <v>0</v>
      </c>
      <c r="W16" s="7">
        <f t="shared" ca="1" si="31"/>
        <v>0</v>
      </c>
      <c r="X16" s="7">
        <f t="shared" ca="1" si="22"/>
        <v>0</v>
      </c>
      <c r="Y16" s="14">
        <f t="shared" ca="1" si="6"/>
        <v>0</v>
      </c>
      <c r="Z16" s="14">
        <f t="shared" ca="1" si="7"/>
        <v>0</v>
      </c>
      <c r="AA16" s="14"/>
      <c r="AB16" s="14">
        <f t="shared" ca="1" si="23"/>
        <v>0</v>
      </c>
      <c r="AC16" s="17">
        <f t="shared" ca="1" si="24"/>
        <v>0</v>
      </c>
      <c r="AD16" s="14"/>
      <c r="AE16">
        <f t="shared" ca="1" si="32"/>
        <v>0</v>
      </c>
      <c r="AF16">
        <f t="shared" ca="1" si="33"/>
        <v>0</v>
      </c>
      <c r="AG16" s="7">
        <f t="shared" ca="1" si="28"/>
        <v>0</v>
      </c>
      <c r="AH16">
        <f t="shared" ca="1" si="18"/>
        <v>0</v>
      </c>
      <c r="AI16" s="7">
        <f t="shared" ca="1" si="25"/>
        <v>0</v>
      </c>
      <c r="AJ16" s="7">
        <f t="shared" ca="1" si="26"/>
        <v>0</v>
      </c>
      <c r="AK16" s="7">
        <f t="shared" ca="1" si="8"/>
        <v>0</v>
      </c>
      <c r="AL16" s="7">
        <f t="shared" ca="1" si="19"/>
        <v>0</v>
      </c>
      <c r="AM16" s="14">
        <f t="shared" ca="1" si="29"/>
        <v>0</v>
      </c>
      <c r="AN16" s="7"/>
      <c r="AO16">
        <f t="shared" si="20"/>
        <v>11</v>
      </c>
      <c r="AP16" s="2">
        <f ca="1">+AP15+IF(SIMULADOR2!$C$25&lt;&gt;"",Calculos!P16+Calculos!R16,Calculos!H16)</f>
        <v>45444</v>
      </c>
      <c r="AQ16" s="7">
        <f ca="1">+IF(SUM(T$6:T16)=0,J16,IF($AQ$1=$AT$1,V16,AI16))</f>
        <v>0</v>
      </c>
      <c r="AR16" s="7">
        <f ca="1">+IF(SUM(T$6:T16)=0,M16,IF($AQ$1=$AT$1,Y16,AL16))</f>
        <v>0</v>
      </c>
      <c r="AS16" s="7">
        <f ca="1">+IF(SUM(T$6:T16)=0,N16,IF($AQ$1=$AT$1,Z16,AM16))</f>
        <v>0</v>
      </c>
      <c r="AT16" s="7">
        <f ca="1">+IF(SUM(T$6:T16)=0,0,IF($AQ$1=$AT$1,S16,AH16))</f>
        <v>0</v>
      </c>
      <c r="AU16" s="7">
        <f ca="1">+IF(SUM(T$6:T16)=0,K16,IF($AQ$1=$AT$1,W16,AJ16))</f>
        <v>0</v>
      </c>
      <c r="AV16" s="7">
        <f ca="1">+IF(SUM(T$6:T16)=0,L16,IF($AQ$1=$AT$1,X16,AK16))+AZ16</f>
        <v>0</v>
      </c>
      <c r="AX16" s="14">
        <f ca="1">+SIMULADOR2!L46</f>
        <v>0</v>
      </c>
      <c r="AY16" s="14">
        <f t="shared" ca="1" si="9"/>
        <v>0</v>
      </c>
      <c r="AZ16" s="26">
        <f t="shared" ca="1" si="10"/>
        <v>0</v>
      </c>
      <c r="BB16" s="14">
        <f t="shared" ca="1" si="11"/>
        <v>0</v>
      </c>
      <c r="BD16">
        <f t="shared" ca="1" si="21"/>
        <v>0</v>
      </c>
    </row>
    <row r="17" spans="1:56" s="170" customFormat="1" x14ac:dyDescent="0.2">
      <c r="A17" s="168">
        <f t="shared" ca="1" si="1"/>
        <v>45474</v>
      </c>
      <c r="B17" s="2">
        <f ca="1">+IF(MONTH(EDATE(A17,1))=2,EDATE(A17,1),DATE(YEAR(EDATE(A17,1)),MONTH(EDATE(A17,1)),IF(SIMULADOR2!$C$13=50, 5,SIMULADOR2!$C$13) ))</f>
        <v>45505</v>
      </c>
      <c r="C17" s="169">
        <f t="shared" ca="1" si="0"/>
        <v>45480</v>
      </c>
      <c r="E17" s="170">
        <f t="shared" si="12"/>
        <v>12</v>
      </c>
      <c r="F17" s="171">
        <f t="shared" ca="1" si="2"/>
        <v>364</v>
      </c>
      <c r="G17" s="172">
        <f t="shared" ca="1" si="3"/>
        <v>0.5055730140781427</v>
      </c>
      <c r="H17" s="173">
        <f t="shared" ca="1" si="13"/>
        <v>30</v>
      </c>
      <c r="I17" s="174">
        <f ca="1">IF(E17&lt;=SIMULADOR2!$C$19,IF(SIMULADOR2!$C$19=E17,J17*(1+$F$3)^H17+J17*($G$3*H17),(SIMULADOR2!$E$36+$J$1+$K$1+IF(SIMULADOR2!$C$15=SIMULADOR2!$Z$9,SIMULADOR2!$C$16,0))/Calculos!$G$4),0)+M17+N17</f>
        <v>0</v>
      </c>
      <c r="J17" s="174">
        <f>IF(E17&lt;=SIMULADOR2!$C$19,J16-I16+L16+M16+N16,0)</f>
        <v>0</v>
      </c>
      <c r="K17" s="174">
        <f>IF(E17&lt;SIMULADOR2!$C$19,IF(I17-L17&lt;0,0,I17-L17-M17-N17),J17)</f>
        <v>0</v>
      </c>
      <c r="L17" s="174">
        <f t="shared" ca="1" si="4"/>
        <v>0</v>
      </c>
      <c r="M17" s="14">
        <f t="shared" si="14"/>
        <v>0</v>
      </c>
      <c r="N17" s="174">
        <f ca="1">IF(L17&lt;&gt;0,$N$4+68,0)</f>
        <v>0</v>
      </c>
      <c r="O17" s="174">
        <f t="shared" si="16"/>
        <v>0</v>
      </c>
      <c r="P17" s="171">
        <f t="shared" ca="1" si="5"/>
        <v>30</v>
      </c>
      <c r="Q17" s="171">
        <f ca="1">+IF(OR(Calculos!B15-SIMULADOR2!$C$25&lt;0,SIMULADOR2!$C$25=0),0,Calculos!B15-SIMULADOR2!$C$25)</f>
        <v>0</v>
      </c>
      <c r="R17" s="171">
        <f t="shared" ca="1" si="27"/>
        <v>0</v>
      </c>
      <c r="S17" s="170">
        <f ca="1">+IF(AND(Q18&lt;&gt;0,Q17=0),SIMULADOR2!$C$26,0)</f>
        <v>0</v>
      </c>
      <c r="T17" s="36">
        <f t="shared" ca="1" si="30"/>
        <v>0</v>
      </c>
      <c r="U17" s="36"/>
      <c r="V17" s="36">
        <f t="shared" ca="1" si="17"/>
        <v>0</v>
      </c>
      <c r="W17" s="36">
        <f t="shared" ca="1" si="31"/>
        <v>0</v>
      </c>
      <c r="X17" s="36">
        <f t="shared" ca="1" si="22"/>
        <v>0</v>
      </c>
      <c r="Y17" s="174">
        <f t="shared" ca="1" si="6"/>
        <v>0</v>
      </c>
      <c r="Z17" s="174">
        <f t="shared" ca="1" si="7"/>
        <v>0</v>
      </c>
      <c r="AA17" s="174"/>
      <c r="AB17" s="174">
        <f t="shared" ca="1" si="23"/>
        <v>0</v>
      </c>
      <c r="AC17" s="175">
        <f t="shared" ca="1" si="24"/>
        <v>0</v>
      </c>
      <c r="AD17" s="174"/>
      <c r="AE17" s="170">
        <f t="shared" ca="1" si="32"/>
        <v>0</v>
      </c>
      <c r="AF17" s="170">
        <f t="shared" ca="1" si="33"/>
        <v>0</v>
      </c>
      <c r="AG17" s="36">
        <f t="shared" ca="1" si="28"/>
        <v>0</v>
      </c>
      <c r="AH17" s="170">
        <f t="shared" ca="1" si="18"/>
        <v>0</v>
      </c>
      <c r="AI17" s="36">
        <f t="shared" ca="1" si="25"/>
        <v>0</v>
      </c>
      <c r="AJ17" s="36">
        <f t="shared" ca="1" si="26"/>
        <v>0</v>
      </c>
      <c r="AK17" s="36">
        <f t="shared" ca="1" si="8"/>
        <v>0</v>
      </c>
      <c r="AL17" s="36">
        <f t="shared" ca="1" si="19"/>
        <v>0</v>
      </c>
      <c r="AM17" s="174">
        <f t="shared" ca="1" si="29"/>
        <v>0</v>
      </c>
      <c r="AN17" s="36"/>
      <c r="AO17" s="170">
        <f t="shared" si="20"/>
        <v>12</v>
      </c>
      <c r="AP17" s="168">
        <f ca="1">+AP16+IF(SIMULADOR2!$C$25&lt;&gt;"",Calculos!P17+Calculos!R17,Calculos!H17)</f>
        <v>45474</v>
      </c>
      <c r="AQ17" s="36">
        <f ca="1">+IF(SUM(T$6:T17)=0,J17,IF($AQ$1=$AT$1,V17,AI17))</f>
        <v>0</v>
      </c>
      <c r="AR17" s="36">
        <f ca="1">+IF(SUM(T$6:T17)=0,M17,IF($AQ$1=$AT$1,Y17,AL17))</f>
        <v>0</v>
      </c>
      <c r="AS17" s="36">
        <f ca="1">+IF(SUM(T$6:T17)=0,N17,IF($AQ$1=$AT$1,Z17,AM17))</f>
        <v>0</v>
      </c>
      <c r="AT17" s="36">
        <f ca="1">+IF(SUM(T$6:T17)=0,0,IF($AQ$1=$AT$1,S17,AH17))</f>
        <v>0</v>
      </c>
      <c r="AU17" s="36">
        <f ca="1">+IF(SUM(T$6:T17)=0,K17,IF($AQ$1=$AT$1,W17,AJ17))</f>
        <v>0</v>
      </c>
      <c r="AV17" s="36">
        <f ca="1">+IF(SUM(T$6:T17)=0,L17,IF($AQ$1=$AT$1,X17,AK17))+AZ17</f>
        <v>0</v>
      </c>
      <c r="AX17" s="174">
        <f ca="1">+SIMULADOR2!L47</f>
        <v>0</v>
      </c>
      <c r="AY17" s="174">
        <f t="shared" ca="1" si="9"/>
        <v>0</v>
      </c>
      <c r="AZ17" s="176">
        <f t="shared" ca="1" si="10"/>
        <v>0</v>
      </c>
      <c r="BB17" s="174">
        <f t="shared" ca="1" si="11"/>
        <v>0</v>
      </c>
      <c r="BD17" s="170">
        <f t="shared" ca="1" si="21"/>
        <v>0</v>
      </c>
    </row>
    <row r="18" spans="1:56" x14ac:dyDescent="0.2">
      <c r="A18" s="2">
        <f t="shared" ca="1" si="1"/>
        <v>45505</v>
      </c>
      <c r="B18" s="2">
        <f ca="1">+IF(MONTH(EDATE(A18,1))=2,EDATE(A18,1),DATE(YEAR(EDATE(A18,1)),MONTH(EDATE(A18,1)),IF(SIMULADOR2!$C$13=50, 5,SIMULADOR2!$C$13) ))</f>
        <v>45536</v>
      </c>
      <c r="C18" s="35">
        <f t="shared" ca="1" si="0"/>
        <v>45511</v>
      </c>
      <c r="E18">
        <f t="shared" si="12"/>
        <v>13</v>
      </c>
      <c r="F18" s="9">
        <f t="shared" ca="1" si="2"/>
        <v>395</v>
      </c>
      <c r="G18" s="12">
        <f t="shared" ca="1" si="3"/>
        <v>0.47704207780694347</v>
      </c>
      <c r="H18" s="15">
        <f t="shared" ca="1" si="13"/>
        <v>31</v>
      </c>
      <c r="I18" s="14">
        <f ca="1">IF(E18&lt;=SIMULADOR2!$C$19,IF(SIMULADOR2!$C$19=E18,J18*(1+$F$3)^H18+J18*($G$3*H18),(SIMULADOR2!$E$36+$J$1+$K$1+IF(SIMULADOR2!$C$15=SIMULADOR2!$Z$9,SIMULADOR2!$C$16,0))/Calculos!$G$4),0)+M18+N18</f>
        <v>0</v>
      </c>
      <c r="J18" s="14">
        <f>IF(E18&lt;=SIMULADOR2!$C$19,J17-I17+L17+M17+N17,0)</f>
        <v>0</v>
      </c>
      <c r="K18" s="14">
        <f>IF(E18&lt;SIMULADOR2!$C$19,IF(I18-L18&lt;0,0,I18-L18-M18-N18),J18)</f>
        <v>0</v>
      </c>
      <c r="L18" s="14">
        <f t="shared" ca="1" si="4"/>
        <v>0</v>
      </c>
      <c r="M18" s="14">
        <f t="shared" si="14"/>
        <v>0</v>
      </c>
      <c r="N18" s="14">
        <f t="shared" ca="1" si="15"/>
        <v>0</v>
      </c>
      <c r="O18" s="14">
        <f t="shared" si="16"/>
        <v>0</v>
      </c>
      <c r="P18" s="9">
        <f t="shared" ca="1" si="5"/>
        <v>31</v>
      </c>
      <c r="Q18" s="9">
        <f ca="1">+IF(OR(Calculos!B16-SIMULADOR2!$C$25&lt;0,SIMULADOR2!$C$25=0),0,Calculos!B16-SIMULADOR2!$C$25)</f>
        <v>0</v>
      </c>
      <c r="R18" s="9">
        <f t="shared" ca="1" si="27"/>
        <v>0</v>
      </c>
      <c r="S18">
        <f ca="1">+IF(AND(Q19&lt;&gt;0,Q18=0),SIMULADOR2!$C$26,0)</f>
        <v>0</v>
      </c>
      <c r="T18" s="7">
        <f t="shared" ca="1" si="30"/>
        <v>0</v>
      </c>
      <c r="U18" s="7"/>
      <c r="V18" s="7">
        <f t="shared" ca="1" si="17"/>
        <v>0</v>
      </c>
      <c r="W18" s="7">
        <f t="shared" ca="1" si="31"/>
        <v>0</v>
      </c>
      <c r="X18" s="7">
        <f t="shared" ca="1" si="22"/>
        <v>0</v>
      </c>
      <c r="Y18" s="14">
        <f t="shared" ca="1" si="6"/>
        <v>0</v>
      </c>
      <c r="Z18" s="14">
        <f t="shared" ca="1" si="7"/>
        <v>0</v>
      </c>
      <c r="AA18" s="14"/>
      <c r="AB18" s="14">
        <f t="shared" ca="1" si="23"/>
        <v>0</v>
      </c>
      <c r="AC18" s="17">
        <f t="shared" ca="1" si="24"/>
        <v>0</v>
      </c>
      <c r="AD18" s="14"/>
      <c r="AE18">
        <f t="shared" ca="1" si="32"/>
        <v>0</v>
      </c>
      <c r="AF18">
        <f t="shared" ca="1" si="33"/>
        <v>0</v>
      </c>
      <c r="AG18" s="7">
        <f t="shared" ca="1" si="28"/>
        <v>0</v>
      </c>
      <c r="AH18">
        <f t="shared" ca="1" si="18"/>
        <v>0</v>
      </c>
      <c r="AI18" s="7">
        <f t="shared" ca="1" si="25"/>
        <v>0</v>
      </c>
      <c r="AJ18" s="7">
        <f t="shared" ca="1" si="26"/>
        <v>0</v>
      </c>
      <c r="AK18" s="7">
        <f t="shared" ca="1" si="8"/>
        <v>0</v>
      </c>
      <c r="AL18" s="7">
        <f t="shared" ca="1" si="19"/>
        <v>0</v>
      </c>
      <c r="AM18" s="14">
        <f t="shared" ca="1" si="29"/>
        <v>0</v>
      </c>
      <c r="AN18" s="7"/>
      <c r="AO18">
        <f t="shared" si="20"/>
        <v>13</v>
      </c>
      <c r="AP18" s="2">
        <f ca="1">+AP17+IF(SIMULADOR2!$C$25&lt;&gt;"",Calculos!P18+Calculos!R18,Calculos!H18)</f>
        <v>45505</v>
      </c>
      <c r="AQ18" s="7">
        <f ca="1">+IF(SUM(T$6:T18)=0,J18,IF($AQ$1=$AT$1,V18,AI18))</f>
        <v>0</v>
      </c>
      <c r="AR18" s="7">
        <f ca="1">+IF(SUM(T$6:T18)=0,M18,IF($AQ$1=$AT$1,Y18,AL18))</f>
        <v>0</v>
      </c>
      <c r="AS18" s="7">
        <f ca="1">+IF(SUM(T$6:T18)=0,N18,IF($AQ$1=$AT$1,Z18,AM18))</f>
        <v>0</v>
      </c>
      <c r="AT18" s="7">
        <f ca="1">+IF(SUM(T$6:T18)=0,0,IF($AQ$1=$AT$1,S18,AH18))</f>
        <v>0</v>
      </c>
      <c r="AU18" s="7">
        <f ca="1">+IF(SUM(T$6:T18)=0,K18,IF($AQ$1=$AT$1,W18,AJ18))</f>
        <v>0</v>
      </c>
      <c r="AV18" s="7">
        <f ca="1">+IF(SUM(T$6:T18)=0,L18,IF($AQ$1=$AT$1,X18,AK18))+AZ18</f>
        <v>0</v>
      </c>
      <c r="AX18" s="14">
        <f ca="1">+SIMULADOR2!L48</f>
        <v>0</v>
      </c>
      <c r="AY18" s="14">
        <f t="shared" ca="1" si="9"/>
        <v>0</v>
      </c>
      <c r="AZ18" s="26">
        <f t="shared" ca="1" si="10"/>
        <v>0</v>
      </c>
      <c r="BB18" s="14">
        <f t="shared" ca="1" si="11"/>
        <v>0</v>
      </c>
      <c r="BD18">
        <f t="shared" ca="1" si="21"/>
        <v>0</v>
      </c>
    </row>
    <row r="19" spans="1:56" x14ac:dyDescent="0.2">
      <c r="A19" s="2">
        <f t="shared" ca="1" si="1"/>
        <v>45536</v>
      </c>
      <c r="B19" s="2">
        <f ca="1">+IF(MONTH(EDATE(A19,1))=2,EDATE(A19,1),DATE(YEAR(EDATE(A19,1)),MONTH(EDATE(A19,1)),IF(SIMULADOR2!$C$13=50, 5,SIMULADOR2!$C$13) ))</f>
        <v>45566</v>
      </c>
      <c r="C19" s="35">
        <f t="shared" ca="1" si="0"/>
        <v>45541</v>
      </c>
      <c r="E19">
        <f t="shared" si="12"/>
        <v>14</v>
      </c>
      <c r="F19" s="9">
        <f t="shared" ca="1" si="2"/>
        <v>426</v>
      </c>
      <c r="G19" s="12">
        <f t="shared" ca="1" si="3"/>
        <v>0.45012122415851924</v>
      </c>
      <c r="H19" s="15">
        <f t="shared" ca="1" si="13"/>
        <v>31</v>
      </c>
      <c r="I19" s="14">
        <f ca="1">IF(E19&lt;=SIMULADOR2!$C$19,IF(SIMULADOR2!$C$19=E19,J19*(1+$F$3)^H19+J19*($G$3*H19),(SIMULADOR2!$E$36+$J$1+$K$1+IF(SIMULADOR2!$C$15=SIMULADOR2!$Z$9,SIMULADOR2!$C$16,0))/Calculos!$G$4),0)+M19+N19</f>
        <v>0</v>
      </c>
      <c r="J19" s="14">
        <f>IF(E19&lt;=SIMULADOR2!$C$19,J18-I18+L18+M18+N18,0)</f>
        <v>0</v>
      </c>
      <c r="K19" s="14">
        <f>IF(E19&lt;SIMULADOR2!$C$19,IF(I19-L19&lt;0,0,I19-L19-M19-N19),J19)</f>
        <v>0</v>
      </c>
      <c r="L19" s="14">
        <f t="shared" ca="1" si="4"/>
        <v>0</v>
      </c>
      <c r="M19" s="14">
        <f t="shared" si="14"/>
        <v>0</v>
      </c>
      <c r="N19" s="14">
        <f t="shared" ca="1" si="15"/>
        <v>0</v>
      </c>
      <c r="O19" s="14">
        <f t="shared" si="16"/>
        <v>0</v>
      </c>
      <c r="P19" s="9">
        <f t="shared" ca="1" si="5"/>
        <v>31</v>
      </c>
      <c r="Q19" s="9">
        <f ca="1">+IF(OR(Calculos!B17-SIMULADOR2!$C$25&lt;0,SIMULADOR2!$C$25=0),0,Calculos!B17-SIMULADOR2!$C$25)</f>
        <v>0</v>
      </c>
      <c r="R19" s="9">
        <f t="shared" ca="1" si="27"/>
        <v>0</v>
      </c>
      <c r="S19">
        <f ca="1">+IF(AND(Q20&lt;&gt;0,Q19=0),SIMULADOR2!$C$26,0)</f>
        <v>0</v>
      </c>
      <c r="T19" s="7">
        <f t="shared" ca="1" si="30"/>
        <v>0</v>
      </c>
      <c r="U19" s="7"/>
      <c r="V19" s="7">
        <f t="shared" ca="1" si="17"/>
        <v>0</v>
      </c>
      <c r="W19" s="7">
        <f t="shared" ca="1" si="31"/>
        <v>0</v>
      </c>
      <c r="X19" s="7">
        <f t="shared" ca="1" si="22"/>
        <v>0</v>
      </c>
      <c r="Y19" s="14">
        <f t="shared" ca="1" si="6"/>
        <v>0</v>
      </c>
      <c r="Z19" s="14">
        <f t="shared" ca="1" si="7"/>
        <v>0</v>
      </c>
      <c r="AA19" s="14"/>
      <c r="AB19" s="14">
        <f t="shared" ca="1" si="23"/>
        <v>0</v>
      </c>
      <c r="AC19" s="17">
        <f t="shared" ca="1" si="24"/>
        <v>0</v>
      </c>
      <c r="AD19" s="14"/>
      <c r="AE19">
        <f t="shared" ca="1" si="32"/>
        <v>0</v>
      </c>
      <c r="AF19">
        <f t="shared" ca="1" si="33"/>
        <v>0</v>
      </c>
      <c r="AG19" s="7">
        <f t="shared" ca="1" si="28"/>
        <v>0</v>
      </c>
      <c r="AH19">
        <f t="shared" ca="1" si="18"/>
        <v>0</v>
      </c>
      <c r="AI19" s="7">
        <f t="shared" ca="1" si="25"/>
        <v>0</v>
      </c>
      <c r="AJ19" s="7">
        <f t="shared" ca="1" si="26"/>
        <v>0</v>
      </c>
      <c r="AK19" s="7">
        <f t="shared" ca="1" si="8"/>
        <v>0</v>
      </c>
      <c r="AL19" s="7">
        <f t="shared" ca="1" si="19"/>
        <v>0</v>
      </c>
      <c r="AM19" s="14">
        <f t="shared" ca="1" si="29"/>
        <v>0</v>
      </c>
      <c r="AN19" s="7"/>
      <c r="AO19">
        <f t="shared" si="20"/>
        <v>14</v>
      </c>
      <c r="AP19" s="2">
        <f ca="1">+AP18+IF(SIMULADOR2!$C$25&lt;&gt;"",Calculos!P19+Calculos!R19,Calculos!H19)</f>
        <v>45536</v>
      </c>
      <c r="AQ19" s="7">
        <f ca="1">+IF(SUM(T$6:T19)=0,J19,IF($AQ$1=$AT$1,V19,AI19))</f>
        <v>0</v>
      </c>
      <c r="AR19" s="7">
        <f ca="1">+IF(SUM(T$6:T19)=0,M19,IF($AQ$1=$AT$1,Y19,AL19))</f>
        <v>0</v>
      </c>
      <c r="AS19" s="7">
        <f ca="1">+IF(SUM(T$6:T19)=0,N19,IF($AQ$1=$AT$1,Z19,AM19))</f>
        <v>0</v>
      </c>
      <c r="AT19" s="7">
        <f ca="1">+IF(SUM(T$6:T19)=0,0,IF($AQ$1=$AT$1,S19,AH19))</f>
        <v>0</v>
      </c>
      <c r="AU19" s="7">
        <f ca="1">+IF(SUM(T$6:T19)=0,K19,IF($AQ$1=$AT$1,W19,AJ19))</f>
        <v>0</v>
      </c>
      <c r="AV19" s="7">
        <f ca="1">+IF(SUM(T$6:T19)=0,L19,IF($AQ$1=$AT$1,X19,AK19))+AZ19</f>
        <v>0</v>
      </c>
      <c r="AX19" s="14">
        <f ca="1">+SIMULADOR2!L49</f>
        <v>0</v>
      </c>
      <c r="AY19" s="14">
        <f t="shared" ca="1" si="9"/>
        <v>0</v>
      </c>
      <c r="AZ19" s="26">
        <f t="shared" ca="1" si="10"/>
        <v>0</v>
      </c>
      <c r="BB19" s="14">
        <f t="shared" ca="1" si="11"/>
        <v>0</v>
      </c>
      <c r="BD19">
        <f t="shared" ca="1" si="21"/>
        <v>0</v>
      </c>
    </row>
    <row r="20" spans="1:56" x14ac:dyDescent="0.2">
      <c r="A20" s="2">
        <f t="shared" ca="1" si="1"/>
        <v>45566</v>
      </c>
      <c r="B20" s="2">
        <f ca="1">+IF(MONTH(EDATE(A20,1))=2,EDATE(A20,1),DATE(YEAR(EDATE(A20,1)),MONTH(EDATE(A20,1)),IF(SIMULADOR2!$C$13=50, 5,SIMULADOR2!$C$13) ))</f>
        <v>45597</v>
      </c>
      <c r="C20" s="35">
        <f t="shared" ca="1" si="0"/>
        <v>45572</v>
      </c>
      <c r="E20">
        <f t="shared" si="12"/>
        <v>15</v>
      </c>
      <c r="F20" s="9">
        <f t="shared" ca="1" si="2"/>
        <v>456</v>
      </c>
      <c r="G20" s="12">
        <f t="shared" ca="1" si="3"/>
        <v>0.42551617675390191</v>
      </c>
      <c r="H20" s="15">
        <f t="shared" ca="1" si="13"/>
        <v>30</v>
      </c>
      <c r="I20" s="14">
        <f ca="1">IF(E20&lt;=SIMULADOR2!$C$19,IF(SIMULADOR2!$C$19=E20,J20*(1+$F$3)^H20+J20*($G$3*H20),(SIMULADOR2!$E$36+$J$1+$K$1+IF(SIMULADOR2!$C$15=SIMULADOR2!$Z$9,SIMULADOR2!$C$16,0))/Calculos!$G$4),0)+M20+N20</f>
        <v>0</v>
      </c>
      <c r="J20" s="14">
        <f>IF(E20&lt;=SIMULADOR2!$C$19,J19-I19+L19+M19+N19,0)</f>
        <v>0</v>
      </c>
      <c r="K20" s="14">
        <f>IF(E20&lt;SIMULADOR2!$C$19,IF(I20-L20&lt;0,0,I20-L20-M20-N20),J20)</f>
        <v>0</v>
      </c>
      <c r="L20" s="14">
        <f t="shared" ca="1" si="4"/>
        <v>0</v>
      </c>
      <c r="M20" s="14">
        <f t="shared" si="14"/>
        <v>0</v>
      </c>
      <c r="N20" s="14">
        <f t="shared" ca="1" si="15"/>
        <v>0</v>
      </c>
      <c r="O20" s="14">
        <f t="shared" si="16"/>
        <v>0</v>
      </c>
      <c r="P20" s="9">
        <f t="shared" ca="1" si="5"/>
        <v>30</v>
      </c>
      <c r="Q20" s="9">
        <f ca="1">+IF(OR(Calculos!B18-SIMULADOR2!$C$25&lt;0,SIMULADOR2!$C$25=0),0,Calculos!B18-SIMULADOR2!$C$25)</f>
        <v>0</v>
      </c>
      <c r="R20" s="9">
        <f t="shared" ca="1" si="27"/>
        <v>0</v>
      </c>
      <c r="S20">
        <f ca="1">+IF(AND(Q21&lt;&gt;0,Q20=0),SIMULADOR2!$C$26,0)</f>
        <v>0</v>
      </c>
      <c r="T20" s="7">
        <f t="shared" ca="1" si="30"/>
        <v>0</v>
      </c>
      <c r="U20" s="7"/>
      <c r="V20" s="7">
        <f t="shared" ca="1" si="17"/>
        <v>0</v>
      </c>
      <c r="W20" s="7">
        <f t="shared" ca="1" si="31"/>
        <v>0</v>
      </c>
      <c r="X20" s="7">
        <f t="shared" ca="1" si="22"/>
        <v>0</v>
      </c>
      <c r="Y20" s="14">
        <f t="shared" ca="1" si="6"/>
        <v>0</v>
      </c>
      <c r="Z20" s="14">
        <f t="shared" ca="1" si="7"/>
        <v>0</v>
      </c>
      <c r="AA20" s="14"/>
      <c r="AB20" s="14">
        <f t="shared" ca="1" si="23"/>
        <v>0</v>
      </c>
      <c r="AC20" s="17">
        <f t="shared" ca="1" si="24"/>
        <v>0</v>
      </c>
      <c r="AD20" s="14"/>
      <c r="AE20">
        <f t="shared" ca="1" si="32"/>
        <v>0</v>
      </c>
      <c r="AF20">
        <f t="shared" ca="1" si="33"/>
        <v>0</v>
      </c>
      <c r="AG20" s="7">
        <f t="shared" ca="1" si="28"/>
        <v>0</v>
      </c>
      <c r="AH20">
        <f t="shared" ca="1" si="18"/>
        <v>0</v>
      </c>
      <c r="AI20" s="7">
        <f t="shared" ca="1" si="25"/>
        <v>0</v>
      </c>
      <c r="AJ20" s="7">
        <f t="shared" ca="1" si="26"/>
        <v>0</v>
      </c>
      <c r="AK20" s="7">
        <f t="shared" ca="1" si="8"/>
        <v>0</v>
      </c>
      <c r="AL20" s="7">
        <f t="shared" ca="1" si="19"/>
        <v>0</v>
      </c>
      <c r="AM20" s="14">
        <f t="shared" ca="1" si="29"/>
        <v>0</v>
      </c>
      <c r="AN20" s="7"/>
      <c r="AO20">
        <f t="shared" si="20"/>
        <v>15</v>
      </c>
      <c r="AP20" s="2">
        <f ca="1">+AP19+IF(SIMULADOR2!$C$25&lt;&gt;"",Calculos!P20+Calculos!R20,Calculos!H20)</f>
        <v>45566</v>
      </c>
      <c r="AQ20" s="7">
        <f ca="1">+IF(SUM(T$6:T20)=0,J20,IF($AQ$1=$AT$1,V20,AI20))</f>
        <v>0</v>
      </c>
      <c r="AR20" s="7">
        <f ca="1">+IF(SUM(T$6:T20)=0,M20,IF($AQ$1=$AT$1,Y20,AL20))</f>
        <v>0</v>
      </c>
      <c r="AS20" s="7">
        <f ca="1">+IF(SUM(T$6:T20)=0,N20,IF($AQ$1=$AT$1,Z20,AM20))</f>
        <v>0</v>
      </c>
      <c r="AT20" s="7">
        <f ca="1">+IF(SUM(T$6:T20)=0,0,IF($AQ$1=$AT$1,S20,AH20))</f>
        <v>0</v>
      </c>
      <c r="AU20" s="7">
        <f ca="1">+IF(SUM(T$6:T20)=0,K20,IF($AQ$1=$AT$1,W20,AJ20))</f>
        <v>0</v>
      </c>
      <c r="AV20" s="7">
        <f ca="1">+IF(SUM(T$6:T20)=0,L20,IF($AQ$1=$AT$1,X20,AK20))+AZ20</f>
        <v>0</v>
      </c>
      <c r="AX20" s="14">
        <f ca="1">+SIMULADOR2!L50</f>
        <v>0</v>
      </c>
      <c r="AY20" s="14">
        <f t="shared" ca="1" si="9"/>
        <v>0</v>
      </c>
      <c r="AZ20" s="26">
        <f t="shared" ca="1" si="10"/>
        <v>0</v>
      </c>
      <c r="BB20" s="14">
        <f t="shared" ca="1" si="11"/>
        <v>0</v>
      </c>
      <c r="BD20">
        <f t="shared" ca="1" si="21"/>
        <v>0</v>
      </c>
    </row>
    <row r="21" spans="1:56" x14ac:dyDescent="0.2">
      <c r="A21" s="2">
        <f t="shared" ca="1" si="1"/>
        <v>45597</v>
      </c>
      <c r="B21" s="2">
        <f ca="1">+IF(MONTH(EDATE(A21,1))=2,EDATE(A21,1),DATE(YEAR(EDATE(A21,1)),MONTH(EDATE(A21,1)),IF(SIMULADOR2!$C$13=50, 5,SIMULADOR2!$C$13) ))</f>
        <v>45627</v>
      </c>
      <c r="C21" s="35">
        <f t="shared" ca="1" si="0"/>
        <v>45602</v>
      </c>
      <c r="E21">
        <f t="shared" si="12"/>
        <v>16</v>
      </c>
      <c r="F21" s="9">
        <f t="shared" ca="1" si="2"/>
        <v>487</v>
      </c>
      <c r="G21" s="12">
        <f t="shared" ca="1" si="3"/>
        <v>0.40150307759063553</v>
      </c>
      <c r="H21" s="15">
        <f t="shared" ca="1" si="13"/>
        <v>31</v>
      </c>
      <c r="I21" s="14">
        <f ca="1">IF(E21&lt;=SIMULADOR2!$C$19,IF(SIMULADOR2!$C$19=E21,J21*(1+$F$3)^H21+J21*($G$3*H21),(SIMULADOR2!$E$36+$J$1+$K$1+IF(SIMULADOR2!$C$15=SIMULADOR2!$Z$9,SIMULADOR2!$C$16,0))/Calculos!$G$4),0)+M21+N21</f>
        <v>0</v>
      </c>
      <c r="J21" s="14">
        <f>IF(E21&lt;=SIMULADOR2!$C$19,J20-I20+L20+M20+N20,0)</f>
        <v>0</v>
      </c>
      <c r="K21" s="14">
        <f>IF(E21&lt;SIMULADOR2!$C$19,IF(I21-L21&lt;0,0,I21-L21-M21-N21),J21)</f>
        <v>0</v>
      </c>
      <c r="L21" s="14">
        <f t="shared" ca="1" si="4"/>
        <v>0</v>
      </c>
      <c r="M21" s="14">
        <f t="shared" si="14"/>
        <v>0</v>
      </c>
      <c r="N21" s="14">
        <f t="shared" ca="1" si="15"/>
        <v>0</v>
      </c>
      <c r="O21" s="14">
        <f t="shared" si="16"/>
        <v>0</v>
      </c>
      <c r="P21" s="9">
        <f t="shared" ca="1" si="5"/>
        <v>31</v>
      </c>
      <c r="Q21" s="9">
        <f ca="1">+IF(OR(Calculos!B19-SIMULADOR2!$C$25&lt;0,SIMULADOR2!$C$25=0),0,Calculos!B19-SIMULADOR2!$C$25)</f>
        <v>0</v>
      </c>
      <c r="R21" s="9">
        <f t="shared" ca="1" si="27"/>
        <v>0</v>
      </c>
      <c r="S21">
        <f ca="1">+IF(AND(Q22&lt;&gt;0,Q21=0),SIMULADOR2!$C$26,0)</f>
        <v>0</v>
      </c>
      <c r="T21" s="7">
        <f t="shared" ca="1" si="30"/>
        <v>0</v>
      </c>
      <c r="U21" s="7"/>
      <c r="V21" s="7">
        <f t="shared" ca="1" si="17"/>
        <v>0</v>
      </c>
      <c r="W21" s="7">
        <f t="shared" ca="1" si="31"/>
        <v>0</v>
      </c>
      <c r="X21" s="7">
        <f t="shared" ca="1" si="22"/>
        <v>0</v>
      </c>
      <c r="Y21" s="14">
        <f t="shared" ca="1" si="6"/>
        <v>0</v>
      </c>
      <c r="Z21" s="14">
        <f t="shared" ca="1" si="7"/>
        <v>0</v>
      </c>
      <c r="AA21" s="14"/>
      <c r="AB21" s="14">
        <f t="shared" ca="1" si="23"/>
        <v>0</v>
      </c>
      <c r="AC21" s="17">
        <f t="shared" ca="1" si="24"/>
        <v>0</v>
      </c>
      <c r="AD21" s="14"/>
      <c r="AE21">
        <f t="shared" ca="1" si="32"/>
        <v>0</v>
      </c>
      <c r="AF21">
        <f t="shared" ca="1" si="33"/>
        <v>0</v>
      </c>
      <c r="AG21" s="7">
        <f t="shared" ca="1" si="28"/>
        <v>0</v>
      </c>
      <c r="AH21">
        <f t="shared" ca="1" si="18"/>
        <v>0</v>
      </c>
      <c r="AI21" s="7">
        <f t="shared" ca="1" si="25"/>
        <v>0</v>
      </c>
      <c r="AJ21" s="7">
        <f t="shared" ca="1" si="26"/>
        <v>0</v>
      </c>
      <c r="AK21" s="7">
        <f t="shared" ca="1" si="8"/>
        <v>0</v>
      </c>
      <c r="AL21" s="7">
        <f t="shared" ca="1" si="19"/>
        <v>0</v>
      </c>
      <c r="AM21" s="14">
        <f t="shared" ca="1" si="29"/>
        <v>0</v>
      </c>
      <c r="AN21" s="7"/>
      <c r="AO21">
        <f t="shared" si="20"/>
        <v>16</v>
      </c>
      <c r="AP21" s="2">
        <f ca="1">+AP20+IF(SIMULADOR2!$C$25&lt;&gt;"",Calculos!P21+Calculos!R21,Calculos!H21)</f>
        <v>45597</v>
      </c>
      <c r="AQ21" s="7">
        <f ca="1">+IF(SUM(T$6:T21)=0,J21,IF($AQ$1=$AT$1,V21,AI21))</f>
        <v>0</v>
      </c>
      <c r="AR21" s="7">
        <f ca="1">+IF(SUM(T$6:T21)=0,M21,IF($AQ$1=$AT$1,Y21,AL21))</f>
        <v>0</v>
      </c>
      <c r="AS21" s="7">
        <f ca="1">+IF(SUM(T$6:T21)=0,N21,IF($AQ$1=$AT$1,Z21,AM21))</f>
        <v>0</v>
      </c>
      <c r="AT21" s="7">
        <f ca="1">+IF(SUM(T$6:T21)=0,0,IF($AQ$1=$AT$1,S21,AH21))</f>
        <v>0</v>
      </c>
      <c r="AU21" s="7">
        <f ca="1">+IF(SUM(T$6:T21)=0,K21,IF($AQ$1=$AT$1,W21,AJ21))</f>
        <v>0</v>
      </c>
      <c r="AV21" s="7">
        <f ca="1">+IF(SUM(T$6:T21)=0,L21,IF($AQ$1=$AT$1,X21,AK21))+AZ21</f>
        <v>0</v>
      </c>
      <c r="AX21" s="14">
        <f ca="1">+SIMULADOR2!L51</f>
        <v>0</v>
      </c>
      <c r="AY21" s="14">
        <f t="shared" ca="1" si="9"/>
        <v>0</v>
      </c>
      <c r="AZ21" s="26">
        <f t="shared" ca="1" si="10"/>
        <v>0</v>
      </c>
      <c r="BB21" s="14">
        <f t="shared" ca="1" si="11"/>
        <v>0</v>
      </c>
      <c r="BD21">
        <f t="shared" ca="1" si="21"/>
        <v>0</v>
      </c>
    </row>
    <row r="22" spans="1:56" x14ac:dyDescent="0.2">
      <c r="A22" s="2">
        <f t="shared" ca="1" si="1"/>
        <v>45627</v>
      </c>
      <c r="B22" s="2">
        <f ca="1">+IF(MONTH(EDATE(A22,1))=2,EDATE(A22,1),DATE(YEAR(EDATE(A22,1)),MONTH(EDATE(A22,1)),IF(SIMULADOR2!$C$13=50, 5,SIMULADOR2!$C$13) ))</f>
        <v>45658</v>
      </c>
      <c r="C22" s="35">
        <f t="shared" ca="1" si="0"/>
        <v>45633</v>
      </c>
      <c r="E22">
        <f t="shared" si="12"/>
        <v>17</v>
      </c>
      <c r="F22" s="9">
        <f t="shared" ca="1" si="2"/>
        <v>517</v>
      </c>
      <c r="G22" s="12">
        <f t="shared" ca="1" si="3"/>
        <v>0.37955565159292642</v>
      </c>
      <c r="H22" s="15">
        <f t="shared" ca="1" si="13"/>
        <v>30</v>
      </c>
      <c r="I22" s="14">
        <f ca="1">IF(E22&lt;=SIMULADOR2!$C$19,IF(SIMULADOR2!$C$19=E22,J22*(1+$F$3)^H22+J22*($G$3*H22),(SIMULADOR2!$E$36+$J$1+$K$1+IF(SIMULADOR2!$C$15=SIMULADOR2!$Z$9,SIMULADOR2!$C$16,0))/Calculos!$G$4),0)+M22+N22</f>
        <v>0</v>
      </c>
      <c r="J22" s="14">
        <f>IF(E22&lt;=SIMULADOR2!$C$19,J21-I21+L21+M21+N21,0)</f>
        <v>0</v>
      </c>
      <c r="K22" s="14">
        <f>IF(E22&lt;SIMULADOR2!$C$19,IF(I22-L22&lt;0,0,I22-L22-M22-N22),J22)</f>
        <v>0</v>
      </c>
      <c r="L22" s="14">
        <f t="shared" ca="1" si="4"/>
        <v>0</v>
      </c>
      <c r="M22" s="14">
        <f t="shared" si="14"/>
        <v>0</v>
      </c>
      <c r="N22" s="14">
        <f t="shared" ca="1" si="15"/>
        <v>0</v>
      </c>
      <c r="O22" s="14">
        <f t="shared" si="16"/>
        <v>0</v>
      </c>
      <c r="P22" s="9">
        <f t="shared" ca="1" si="5"/>
        <v>30</v>
      </c>
      <c r="Q22" s="9">
        <f ca="1">+IF(OR(Calculos!B20-SIMULADOR2!$C$25&lt;0,SIMULADOR2!$C$25=0),0,Calculos!B20-SIMULADOR2!$C$25)</f>
        <v>0</v>
      </c>
      <c r="R22" s="9">
        <f t="shared" ca="1" si="27"/>
        <v>0</v>
      </c>
      <c r="S22">
        <f ca="1">+IF(AND(Q23&lt;&gt;0,Q22=0),SIMULADOR2!$C$26,0)</f>
        <v>0</v>
      </c>
      <c r="T22" s="7">
        <f t="shared" ca="1" si="30"/>
        <v>0</v>
      </c>
      <c r="U22" s="7"/>
      <c r="V22" s="7">
        <f t="shared" ca="1" si="17"/>
        <v>0</v>
      </c>
      <c r="W22" s="7">
        <f t="shared" ca="1" si="31"/>
        <v>0</v>
      </c>
      <c r="X22" s="7">
        <f t="shared" ca="1" si="22"/>
        <v>0</v>
      </c>
      <c r="Y22" s="14">
        <f t="shared" ca="1" si="6"/>
        <v>0</v>
      </c>
      <c r="Z22" s="14">
        <f t="shared" ca="1" si="7"/>
        <v>0</v>
      </c>
      <c r="AA22" s="14"/>
      <c r="AB22" s="14">
        <f t="shared" ca="1" si="23"/>
        <v>0</v>
      </c>
      <c r="AC22" s="17">
        <f t="shared" ca="1" si="24"/>
        <v>0</v>
      </c>
      <c r="AD22" s="14"/>
      <c r="AE22">
        <f t="shared" ca="1" si="32"/>
        <v>0</v>
      </c>
      <c r="AF22">
        <f t="shared" ca="1" si="33"/>
        <v>0</v>
      </c>
      <c r="AG22" s="7">
        <f t="shared" ca="1" si="28"/>
        <v>0</v>
      </c>
      <c r="AH22">
        <f t="shared" ca="1" si="18"/>
        <v>0</v>
      </c>
      <c r="AI22" s="7">
        <f t="shared" ca="1" si="25"/>
        <v>0</v>
      </c>
      <c r="AJ22" s="7">
        <f t="shared" ca="1" si="26"/>
        <v>0</v>
      </c>
      <c r="AK22" s="7">
        <f t="shared" ca="1" si="8"/>
        <v>0</v>
      </c>
      <c r="AL22" s="7">
        <f t="shared" ca="1" si="19"/>
        <v>0</v>
      </c>
      <c r="AM22" s="14">
        <f t="shared" ca="1" si="29"/>
        <v>0</v>
      </c>
      <c r="AN22" s="7"/>
      <c r="AO22">
        <f t="shared" si="20"/>
        <v>17</v>
      </c>
      <c r="AP22" s="2">
        <f ca="1">+AP21+IF(SIMULADOR2!$C$25&lt;&gt;"",Calculos!P22+Calculos!R22,Calculos!H22)</f>
        <v>45627</v>
      </c>
      <c r="AQ22" s="7">
        <f ca="1">+IF(SUM(T$6:T22)=0,J22,IF($AQ$1=$AT$1,V22,AI22))</f>
        <v>0</v>
      </c>
      <c r="AR22" s="7">
        <f ca="1">+IF(SUM(T$6:T22)=0,M22,IF($AQ$1=$AT$1,Y22,AL22))</f>
        <v>0</v>
      </c>
      <c r="AS22" s="7">
        <f ca="1">+IF(SUM(T$6:T22)=0,N22,IF($AQ$1=$AT$1,Z22,AM22))</f>
        <v>0</v>
      </c>
      <c r="AT22" s="7">
        <f ca="1">+IF(SUM(T$6:T22)=0,0,IF($AQ$1=$AT$1,S22,AH22))</f>
        <v>0</v>
      </c>
      <c r="AU22" s="7">
        <f ca="1">+IF(SUM(T$6:T22)=0,K22,IF($AQ$1=$AT$1,W22,AJ22))</f>
        <v>0</v>
      </c>
      <c r="AV22" s="7">
        <f ca="1">+IF(SUM(T$6:T22)=0,L22,IF($AQ$1=$AT$1,X22,AK22))+AZ22</f>
        <v>0</v>
      </c>
      <c r="AX22" s="14">
        <f ca="1">+SIMULADOR2!L52</f>
        <v>0</v>
      </c>
      <c r="AY22" s="14">
        <f t="shared" ca="1" si="9"/>
        <v>0</v>
      </c>
      <c r="AZ22" s="26">
        <f t="shared" ca="1" si="10"/>
        <v>0</v>
      </c>
      <c r="BB22" s="14">
        <f t="shared" ca="1" si="11"/>
        <v>0</v>
      </c>
      <c r="BD22">
        <f t="shared" ca="1" si="21"/>
        <v>0</v>
      </c>
    </row>
    <row r="23" spans="1:56" x14ac:dyDescent="0.2">
      <c r="A23" s="2">
        <f t="shared" ca="1" si="1"/>
        <v>45658</v>
      </c>
      <c r="B23" s="2">
        <f ca="1">+IF(MONTH(EDATE(A23,1))=2,EDATE(A23,1),DATE(YEAR(EDATE(A23,1)),MONTH(EDATE(A23,1)),IF(SIMULADOR2!$C$13=50, 5,SIMULADOR2!$C$13) ))</f>
        <v>45689</v>
      </c>
      <c r="C23" s="35">
        <f t="shared" ca="1" si="0"/>
        <v>45664</v>
      </c>
      <c r="E23">
        <f t="shared" si="12"/>
        <v>18</v>
      </c>
      <c r="F23" s="9">
        <f t="shared" ca="1" si="2"/>
        <v>548</v>
      </c>
      <c r="G23" s="12">
        <f t="shared" ca="1" si="3"/>
        <v>0.3581362367795845</v>
      </c>
      <c r="H23" s="15">
        <f t="shared" ca="1" si="13"/>
        <v>31</v>
      </c>
      <c r="I23" s="14">
        <f ca="1">IF(E23&lt;=SIMULADOR2!$C$19,IF(SIMULADOR2!$C$19=E23,J23*(1+$F$3)^H23+J23*($G$3*H23),(SIMULADOR2!$E$36+$J$1+$K$1+IF(SIMULADOR2!$C$15=SIMULADOR2!$Z$9,SIMULADOR2!$C$16,0))/Calculos!$G$4),0)+M23+N23</f>
        <v>0</v>
      </c>
      <c r="J23" s="14">
        <f>IF(E23&lt;=SIMULADOR2!$C$19,J22-I22+L22+M22+N22,0)</f>
        <v>0</v>
      </c>
      <c r="K23" s="14">
        <f>IF(E23&lt;SIMULADOR2!$C$19,IF(I23-L23&lt;0,0,I23-L23-M23-N23),J23)</f>
        <v>0</v>
      </c>
      <c r="L23" s="14">
        <f t="shared" ca="1" si="4"/>
        <v>0</v>
      </c>
      <c r="M23" s="14">
        <f t="shared" si="14"/>
        <v>0</v>
      </c>
      <c r="N23" s="14">
        <f t="shared" ca="1" si="15"/>
        <v>0</v>
      </c>
      <c r="O23" s="14">
        <f t="shared" si="16"/>
        <v>0</v>
      </c>
      <c r="P23" s="9">
        <f t="shared" ca="1" si="5"/>
        <v>31</v>
      </c>
      <c r="Q23" s="9">
        <f ca="1">+IF(OR(Calculos!B21-SIMULADOR2!$C$25&lt;0,SIMULADOR2!$C$25=0),0,Calculos!B21-SIMULADOR2!$C$25)</f>
        <v>0</v>
      </c>
      <c r="R23" s="9">
        <f t="shared" ca="1" si="27"/>
        <v>0</v>
      </c>
      <c r="S23">
        <f ca="1">+IF(AND(Q24&lt;&gt;0,Q23=0),SIMULADOR2!$C$26,0)</f>
        <v>0</v>
      </c>
      <c r="T23" s="7">
        <f t="shared" ca="1" si="30"/>
        <v>0</v>
      </c>
      <c r="U23" s="7"/>
      <c r="V23" s="7">
        <f t="shared" ca="1" si="17"/>
        <v>0</v>
      </c>
      <c r="W23" s="7">
        <f t="shared" ca="1" si="31"/>
        <v>0</v>
      </c>
      <c r="X23" s="7">
        <f t="shared" ca="1" si="22"/>
        <v>0</v>
      </c>
      <c r="Y23" s="14">
        <f t="shared" ca="1" si="6"/>
        <v>0</v>
      </c>
      <c r="Z23" s="14">
        <f t="shared" ca="1" si="7"/>
        <v>0</v>
      </c>
      <c r="AA23" s="14"/>
      <c r="AB23" s="14">
        <f t="shared" ca="1" si="23"/>
        <v>0</v>
      </c>
      <c r="AC23" s="17">
        <f t="shared" ca="1" si="24"/>
        <v>0</v>
      </c>
      <c r="AD23" s="14"/>
      <c r="AE23">
        <f t="shared" ca="1" si="32"/>
        <v>0</v>
      </c>
      <c r="AF23">
        <f t="shared" ca="1" si="33"/>
        <v>0</v>
      </c>
      <c r="AG23" s="7">
        <f t="shared" ca="1" si="28"/>
        <v>0</v>
      </c>
      <c r="AH23">
        <f t="shared" ca="1" si="18"/>
        <v>0</v>
      </c>
      <c r="AI23" s="7">
        <f t="shared" ca="1" si="25"/>
        <v>0</v>
      </c>
      <c r="AJ23" s="7">
        <f t="shared" ca="1" si="26"/>
        <v>0</v>
      </c>
      <c r="AK23" s="7">
        <f t="shared" ca="1" si="8"/>
        <v>0</v>
      </c>
      <c r="AL23" s="7">
        <f t="shared" ca="1" si="19"/>
        <v>0</v>
      </c>
      <c r="AM23" s="14">
        <f t="shared" ca="1" si="29"/>
        <v>0</v>
      </c>
      <c r="AN23" s="7"/>
      <c r="AO23">
        <f t="shared" si="20"/>
        <v>18</v>
      </c>
      <c r="AP23" s="2">
        <f ca="1">+AP22+IF(SIMULADOR2!$C$25&lt;&gt;"",Calculos!P23+Calculos!R23,Calculos!H23)</f>
        <v>45658</v>
      </c>
      <c r="AQ23" s="7">
        <f ca="1">+IF(SUM(T$6:T23)=0,J23,IF($AQ$1=$AT$1,V23,AI23))</f>
        <v>0</v>
      </c>
      <c r="AR23" s="7">
        <f ca="1">+IF(SUM(T$6:T23)=0,M23,IF($AQ$1=$AT$1,Y23,AL23))</f>
        <v>0</v>
      </c>
      <c r="AS23" s="7">
        <f ca="1">+IF(SUM(T$6:T23)=0,N23,IF($AQ$1=$AT$1,Z23,AM23))</f>
        <v>0</v>
      </c>
      <c r="AT23" s="7">
        <f ca="1">+IF(SUM(T$6:T23)=0,0,IF($AQ$1=$AT$1,S23,AH23))</f>
        <v>0</v>
      </c>
      <c r="AU23" s="7">
        <f ca="1">+IF(SUM(T$6:T23)=0,K23,IF($AQ$1=$AT$1,W23,AJ23))</f>
        <v>0</v>
      </c>
      <c r="AV23" s="7">
        <f ca="1">+IF(SUM(T$6:T23)=0,L23,IF($AQ$1=$AT$1,X23,AK23))+AZ23</f>
        <v>0</v>
      </c>
      <c r="AX23" s="14">
        <f ca="1">+SIMULADOR2!L53</f>
        <v>0</v>
      </c>
      <c r="AY23" s="14">
        <f t="shared" ca="1" si="9"/>
        <v>0</v>
      </c>
      <c r="AZ23" s="26">
        <f t="shared" ca="1" si="10"/>
        <v>0</v>
      </c>
      <c r="BB23" s="14">
        <f t="shared" ca="1" si="11"/>
        <v>0</v>
      </c>
      <c r="BD23">
        <f t="shared" ca="1" si="21"/>
        <v>0</v>
      </c>
    </row>
    <row r="24" spans="1:56" x14ac:dyDescent="0.2">
      <c r="A24" s="2">
        <f t="shared" ca="1" si="1"/>
        <v>45689</v>
      </c>
      <c r="B24" s="2">
        <f ca="1">+IF(MONTH(EDATE(A24,1))=2,EDATE(A24,1),DATE(YEAR(EDATE(A24,1)),MONTH(EDATE(A24,1)),IF(SIMULADOR2!$C$13=50, 5,SIMULADOR2!$C$13) ))</f>
        <v>45717</v>
      </c>
      <c r="C24" s="35">
        <f t="shared" ca="1" si="0"/>
        <v>45692</v>
      </c>
      <c r="E24">
        <f t="shared" si="12"/>
        <v>19</v>
      </c>
      <c r="F24" s="9">
        <f t="shared" ca="1" si="2"/>
        <v>579</v>
      </c>
      <c r="G24" s="12">
        <f t="shared" ca="1" si="3"/>
        <v>0.33792558102178699</v>
      </c>
      <c r="H24" s="15">
        <f t="shared" ca="1" si="13"/>
        <v>31</v>
      </c>
      <c r="I24" s="14">
        <f ca="1">IF(E24&lt;=SIMULADOR2!$C$19,IF(SIMULADOR2!$C$19=E24,J24*(1+$F$3)^H24+J24*($G$3*H24),(SIMULADOR2!$E$36+$J$1+$K$1+IF(SIMULADOR2!$C$15=SIMULADOR2!$Z$9,SIMULADOR2!$C$16,0))/Calculos!$G$4),0)+M24+N24</f>
        <v>0</v>
      </c>
      <c r="J24" s="14">
        <f>IF(E24&lt;=SIMULADOR2!$C$19,J23-I23+L23+M23+N23,0)</f>
        <v>0</v>
      </c>
      <c r="K24" s="14">
        <f>IF(E24&lt;SIMULADOR2!$C$19,IF(I24-L24&lt;0,0,I24-L24-M24-N24),J24)</f>
        <v>0</v>
      </c>
      <c r="L24" s="14">
        <f t="shared" ca="1" si="4"/>
        <v>0</v>
      </c>
      <c r="M24" s="14">
        <f t="shared" si="14"/>
        <v>0</v>
      </c>
      <c r="N24" s="14">
        <f t="shared" ca="1" si="15"/>
        <v>0</v>
      </c>
      <c r="O24" s="14">
        <f t="shared" si="16"/>
        <v>0</v>
      </c>
      <c r="P24" s="9">
        <f t="shared" ca="1" si="5"/>
        <v>31</v>
      </c>
      <c r="Q24" s="9">
        <f ca="1">+IF(OR(Calculos!B22-SIMULADOR2!$C$25&lt;0,SIMULADOR2!$C$25=0),0,Calculos!B22-SIMULADOR2!$C$25)</f>
        <v>0</v>
      </c>
      <c r="R24" s="9">
        <f t="shared" ca="1" si="27"/>
        <v>0</v>
      </c>
      <c r="S24">
        <f ca="1">+IF(AND(Q25&lt;&gt;0,Q24=0),SIMULADOR2!$C$26,0)</f>
        <v>0</v>
      </c>
      <c r="T24" s="7">
        <f t="shared" ca="1" si="30"/>
        <v>0</v>
      </c>
      <c r="U24" s="7"/>
      <c r="V24" s="7">
        <f t="shared" ca="1" si="17"/>
        <v>0</v>
      </c>
      <c r="W24" s="7">
        <f t="shared" ca="1" si="31"/>
        <v>0</v>
      </c>
      <c r="X24" s="7">
        <f t="shared" ca="1" si="22"/>
        <v>0</v>
      </c>
      <c r="Y24" s="14">
        <f t="shared" ca="1" si="6"/>
        <v>0</v>
      </c>
      <c r="Z24" s="14">
        <f t="shared" ca="1" si="7"/>
        <v>0</v>
      </c>
      <c r="AA24" s="14"/>
      <c r="AB24" s="14">
        <f t="shared" ca="1" si="23"/>
        <v>0</v>
      </c>
      <c r="AC24" s="17">
        <f t="shared" ca="1" si="24"/>
        <v>0</v>
      </c>
      <c r="AD24" s="14"/>
      <c r="AE24">
        <f t="shared" ca="1" si="32"/>
        <v>0</v>
      </c>
      <c r="AF24">
        <f t="shared" ca="1" si="33"/>
        <v>0</v>
      </c>
      <c r="AG24" s="7">
        <f t="shared" ca="1" si="28"/>
        <v>0</v>
      </c>
      <c r="AH24">
        <f t="shared" ca="1" si="18"/>
        <v>0</v>
      </c>
      <c r="AI24" s="7">
        <f t="shared" ca="1" si="25"/>
        <v>0</v>
      </c>
      <c r="AJ24" s="7">
        <f t="shared" ca="1" si="26"/>
        <v>0</v>
      </c>
      <c r="AK24" s="7">
        <f t="shared" ca="1" si="8"/>
        <v>0</v>
      </c>
      <c r="AL24" s="7">
        <f t="shared" ca="1" si="19"/>
        <v>0</v>
      </c>
      <c r="AM24" s="14">
        <f t="shared" ca="1" si="29"/>
        <v>0</v>
      </c>
      <c r="AN24" s="7"/>
      <c r="AO24">
        <f t="shared" si="20"/>
        <v>19</v>
      </c>
      <c r="AP24" s="2">
        <f ca="1">+AP23+IF(SIMULADOR2!$C$25&lt;&gt;"",Calculos!P24+Calculos!R24,Calculos!H24)</f>
        <v>45689</v>
      </c>
      <c r="AQ24" s="7">
        <f ca="1">+IF(SUM(T$6:T24)=0,J24,IF($AQ$1=$AT$1,V24,AI24))</f>
        <v>0</v>
      </c>
      <c r="AR24" s="7">
        <f ca="1">+IF(SUM(T$6:T24)=0,M24,IF($AQ$1=$AT$1,Y24,AL24))</f>
        <v>0</v>
      </c>
      <c r="AS24" s="7">
        <f ca="1">+IF(SUM(T$6:T24)=0,N24,IF($AQ$1=$AT$1,Z24,AM24))</f>
        <v>0</v>
      </c>
      <c r="AT24" s="7">
        <f ca="1">+IF(SUM(T$6:T24)=0,0,IF($AQ$1=$AT$1,S24,AH24))</f>
        <v>0</v>
      </c>
      <c r="AU24" s="7">
        <f ca="1">+IF(SUM(T$6:T24)=0,K24,IF($AQ$1=$AT$1,W24,AJ24))</f>
        <v>0</v>
      </c>
      <c r="AV24" s="7">
        <f ca="1">+IF(SUM(T$6:T24)=0,L24,IF($AQ$1=$AT$1,X24,AK24))+AZ24</f>
        <v>0</v>
      </c>
      <c r="AX24" s="14">
        <f ca="1">+SIMULADOR2!L54</f>
        <v>0</v>
      </c>
      <c r="AY24" s="14">
        <f t="shared" ca="1" si="9"/>
        <v>0</v>
      </c>
      <c r="AZ24" s="26">
        <f t="shared" ca="1" si="10"/>
        <v>0</v>
      </c>
      <c r="BB24" s="14">
        <f t="shared" ca="1" si="11"/>
        <v>0</v>
      </c>
      <c r="BD24">
        <f t="shared" ca="1" si="21"/>
        <v>0</v>
      </c>
    </row>
    <row r="25" spans="1:56" x14ac:dyDescent="0.2">
      <c r="A25" s="2">
        <f t="shared" ca="1" si="1"/>
        <v>45717</v>
      </c>
      <c r="B25" s="2">
        <f ca="1">+IF(MONTH(EDATE(A25,1))=2,EDATE(A25,1),DATE(YEAR(EDATE(A25,1)),MONTH(EDATE(A25,1)),IF(SIMULADOR2!$C$13=50, 5,SIMULADOR2!$C$13) ))</f>
        <v>45748</v>
      </c>
      <c r="C25" s="35">
        <f t="shared" ca="1" si="0"/>
        <v>45723</v>
      </c>
      <c r="E25">
        <f t="shared" si="12"/>
        <v>20</v>
      </c>
      <c r="F25" s="9">
        <f t="shared" ca="1" si="2"/>
        <v>607</v>
      </c>
      <c r="G25" s="12">
        <f t="shared" ca="1" si="3"/>
        <v>0.32065293108440357</v>
      </c>
      <c r="H25" s="15">
        <f t="shared" ca="1" si="13"/>
        <v>28</v>
      </c>
      <c r="I25" s="14">
        <f ca="1">IF(E25&lt;=SIMULADOR2!$C$19,IF(SIMULADOR2!$C$19=E25,J25*(1+$F$3)^H25+J25*($G$3*H25),(SIMULADOR2!$E$36+$J$1+$K$1+IF(SIMULADOR2!$C$15=SIMULADOR2!$Z$9,SIMULADOR2!$C$16,0))/Calculos!$G$4),0)+M25+N25</f>
        <v>0</v>
      </c>
      <c r="J25" s="14">
        <f>IF(E25&lt;=SIMULADOR2!$C$19,J24-I24+L24+M24+N24,0)</f>
        <v>0</v>
      </c>
      <c r="K25" s="14">
        <f>IF(E25&lt;SIMULADOR2!$C$19,IF(I25-L25&lt;0,0,I25-L25-M25-N25),J25)</f>
        <v>0</v>
      </c>
      <c r="L25" s="14">
        <f t="shared" ca="1" si="4"/>
        <v>0</v>
      </c>
      <c r="M25" s="14">
        <f t="shared" si="14"/>
        <v>0</v>
      </c>
      <c r="N25" s="14">
        <f t="shared" ca="1" si="15"/>
        <v>0</v>
      </c>
      <c r="O25" s="14">
        <f t="shared" si="16"/>
        <v>0</v>
      </c>
      <c r="P25" s="9">
        <f t="shared" ca="1" si="5"/>
        <v>28</v>
      </c>
      <c r="Q25" s="9">
        <f ca="1">+IF(OR(Calculos!B23-SIMULADOR2!$C$25&lt;0,SIMULADOR2!$C$25=0),0,Calculos!B23-SIMULADOR2!$C$25)</f>
        <v>0</v>
      </c>
      <c r="R25" s="9">
        <f t="shared" ca="1" si="27"/>
        <v>0</v>
      </c>
      <c r="S25">
        <f ca="1">+IF(AND(Q26&lt;&gt;0,Q25=0),SIMULADOR2!$C$26,0)</f>
        <v>0</v>
      </c>
      <c r="T25" s="7">
        <f t="shared" ca="1" si="30"/>
        <v>0</v>
      </c>
      <c r="U25" s="7"/>
      <c r="V25" s="7">
        <f t="shared" ca="1" si="17"/>
        <v>0</v>
      </c>
      <c r="W25" s="7">
        <f t="shared" ca="1" si="31"/>
        <v>0</v>
      </c>
      <c r="X25" s="7">
        <f t="shared" ca="1" si="22"/>
        <v>0</v>
      </c>
      <c r="Y25" s="14">
        <f t="shared" ca="1" si="6"/>
        <v>0</v>
      </c>
      <c r="Z25" s="14">
        <f t="shared" ca="1" si="7"/>
        <v>0</v>
      </c>
      <c r="AA25" s="19"/>
      <c r="AB25" s="14">
        <f t="shared" ca="1" si="23"/>
        <v>0</v>
      </c>
      <c r="AC25" s="17">
        <f t="shared" ca="1" si="24"/>
        <v>0</v>
      </c>
      <c r="AD25" s="14"/>
      <c r="AE25">
        <f t="shared" ca="1" si="32"/>
        <v>0</v>
      </c>
      <c r="AF25">
        <f t="shared" ca="1" si="33"/>
        <v>0</v>
      </c>
      <c r="AG25" s="7">
        <f t="shared" ca="1" si="28"/>
        <v>0</v>
      </c>
      <c r="AH25">
        <f t="shared" ca="1" si="18"/>
        <v>0</v>
      </c>
      <c r="AI25" s="7">
        <f t="shared" ca="1" si="25"/>
        <v>0</v>
      </c>
      <c r="AJ25" s="7">
        <f t="shared" ca="1" si="26"/>
        <v>0</v>
      </c>
      <c r="AK25" s="7">
        <f t="shared" ca="1" si="8"/>
        <v>0</v>
      </c>
      <c r="AL25" s="7">
        <f t="shared" ca="1" si="19"/>
        <v>0</v>
      </c>
      <c r="AM25" s="14">
        <f t="shared" ca="1" si="29"/>
        <v>0</v>
      </c>
      <c r="AN25" s="7"/>
      <c r="AO25">
        <f t="shared" si="20"/>
        <v>20</v>
      </c>
      <c r="AP25" s="2">
        <f ca="1">+AP24+IF(SIMULADOR2!$C$25&lt;&gt;"",Calculos!P25+Calculos!R25,Calculos!H25)</f>
        <v>45717</v>
      </c>
      <c r="AQ25" s="7">
        <f ca="1">+IF(SUM(T$6:T25)=0,J25,IF($AQ$1=$AT$1,V25,AI25))</f>
        <v>0</v>
      </c>
      <c r="AR25" s="7">
        <f ca="1">+IF(SUM(T$6:T25)=0,M25,IF($AQ$1=$AT$1,Y25,AL25))</f>
        <v>0</v>
      </c>
      <c r="AS25" s="7">
        <f ca="1">+IF(SUM(T$6:T25)=0,N25,IF($AQ$1=$AT$1,Z25,AM25))</f>
        <v>0</v>
      </c>
      <c r="AT25" s="7">
        <f ca="1">+IF(SUM(T$6:T25)=0,0,IF($AQ$1=$AT$1,S25,AH25))</f>
        <v>0</v>
      </c>
      <c r="AU25" s="7">
        <f ca="1">+IF(SUM(T$6:T25)=0,K25,IF($AQ$1=$AT$1,W25,AJ25))</f>
        <v>0</v>
      </c>
      <c r="AV25" s="7">
        <f ca="1">+IF(SUM(T$6:T25)=0,L25,IF($AQ$1=$AT$1,X25,AK25))+AZ25</f>
        <v>0</v>
      </c>
      <c r="AX25" s="14">
        <f ca="1">+SIMULADOR2!L55</f>
        <v>0</v>
      </c>
      <c r="AY25" s="14">
        <f t="shared" ca="1" si="9"/>
        <v>0</v>
      </c>
      <c r="AZ25" s="26">
        <f t="shared" ca="1" si="10"/>
        <v>0</v>
      </c>
      <c r="BB25" s="14">
        <f t="shared" ca="1" si="11"/>
        <v>0</v>
      </c>
      <c r="BD25">
        <f t="shared" ca="1" si="21"/>
        <v>0</v>
      </c>
    </row>
    <row r="26" spans="1:56" x14ac:dyDescent="0.2">
      <c r="A26" s="2">
        <f t="shared" ca="1" si="1"/>
        <v>45748</v>
      </c>
      <c r="B26" s="2">
        <f ca="1">+IF(MONTH(EDATE(A26,1))=2,EDATE(A26,1),DATE(YEAR(EDATE(A26,1)),MONTH(EDATE(A26,1)),IF(SIMULADOR2!$C$13=50, 5,SIMULADOR2!$C$13) ))</f>
        <v>45778</v>
      </c>
      <c r="C26" s="35">
        <f t="shared" ca="1" si="0"/>
        <v>45753</v>
      </c>
      <c r="E26">
        <f t="shared" si="12"/>
        <v>21</v>
      </c>
      <c r="F26" s="9">
        <f t="shared" ca="1" si="2"/>
        <v>638</v>
      </c>
      <c r="G26" s="12">
        <f t="shared" ca="1" si="3"/>
        <v>0.30255756585090959</v>
      </c>
      <c r="H26" s="15">
        <f t="shared" ca="1" si="13"/>
        <v>31</v>
      </c>
      <c r="I26" s="14">
        <f ca="1">IF(E26&lt;=SIMULADOR2!$C$19,IF(SIMULADOR2!$C$19=E26,J26*(1+$F$3)^H26+J26*($G$3*H26),(SIMULADOR2!$E$36+$J$1+$K$1+IF(SIMULADOR2!$C$15=SIMULADOR2!$Z$9,SIMULADOR2!$C$16,0))/Calculos!$G$4),0)+M26+N26</f>
        <v>0</v>
      </c>
      <c r="J26" s="14">
        <f>IF(E26&lt;=SIMULADOR2!$C$19,J25-I25+L25+M25+N25,0)</f>
        <v>0</v>
      </c>
      <c r="K26" s="14">
        <f>IF(E26&lt;SIMULADOR2!$C$19,IF(I26-L26&lt;0,0,I26-L26-M26-N26),J26)</f>
        <v>0</v>
      </c>
      <c r="L26" s="14">
        <f t="shared" ca="1" si="4"/>
        <v>0</v>
      </c>
      <c r="M26" s="14">
        <f t="shared" si="14"/>
        <v>0</v>
      </c>
      <c r="N26" s="14">
        <f t="shared" ca="1" si="15"/>
        <v>0</v>
      </c>
      <c r="O26" s="14">
        <f t="shared" si="16"/>
        <v>0</v>
      </c>
      <c r="P26" s="9">
        <f t="shared" ca="1" si="5"/>
        <v>31</v>
      </c>
      <c r="Q26" s="9">
        <f ca="1">+IF(OR(Calculos!B24-SIMULADOR2!$C$25&lt;0,SIMULADOR2!$C$25=0),0,Calculos!B24-SIMULADOR2!$C$25)</f>
        <v>0</v>
      </c>
      <c r="R26" s="9">
        <f t="shared" ca="1" si="27"/>
        <v>0</v>
      </c>
      <c r="S26">
        <f ca="1">+IF(AND(Q27&lt;&gt;0,Q26=0),SIMULADOR2!$C$26,0)</f>
        <v>0</v>
      </c>
      <c r="T26" s="7">
        <f t="shared" ca="1" si="30"/>
        <v>0</v>
      </c>
      <c r="U26" s="7"/>
      <c r="V26" s="7">
        <f t="shared" ca="1" si="17"/>
        <v>0</v>
      </c>
      <c r="W26" s="7">
        <f t="shared" ca="1" si="31"/>
        <v>0</v>
      </c>
      <c r="X26" s="7">
        <f t="shared" ca="1" si="22"/>
        <v>0</v>
      </c>
      <c r="Y26" s="14">
        <f t="shared" ca="1" si="6"/>
        <v>0</v>
      </c>
      <c r="Z26" s="14">
        <f t="shared" ca="1" si="7"/>
        <v>0</v>
      </c>
      <c r="AA26" s="19"/>
      <c r="AB26" s="14">
        <f t="shared" ca="1" si="23"/>
        <v>0</v>
      </c>
      <c r="AC26" s="17">
        <f t="shared" ca="1" si="24"/>
        <v>0</v>
      </c>
      <c r="AD26" s="14"/>
      <c r="AE26">
        <f t="shared" ca="1" si="32"/>
        <v>0</v>
      </c>
      <c r="AF26">
        <f t="shared" ca="1" si="33"/>
        <v>0</v>
      </c>
      <c r="AG26" s="7">
        <f t="shared" ca="1" si="28"/>
        <v>0</v>
      </c>
      <c r="AH26">
        <f t="shared" ca="1" si="18"/>
        <v>0</v>
      </c>
      <c r="AI26" s="7">
        <f t="shared" ca="1" si="25"/>
        <v>0</v>
      </c>
      <c r="AJ26" s="7">
        <f t="shared" ca="1" si="26"/>
        <v>0</v>
      </c>
      <c r="AK26" s="7">
        <f t="shared" ca="1" si="8"/>
        <v>0</v>
      </c>
      <c r="AL26" s="7">
        <f t="shared" ca="1" si="19"/>
        <v>0</v>
      </c>
      <c r="AM26" s="14">
        <f t="shared" ca="1" si="29"/>
        <v>0</v>
      </c>
      <c r="AN26" s="7"/>
      <c r="AO26">
        <f t="shared" si="20"/>
        <v>21</v>
      </c>
      <c r="AP26" s="2">
        <f ca="1">+AP25+IF(SIMULADOR2!$C$25&lt;&gt;"",Calculos!P26+Calculos!R26,Calculos!H26)</f>
        <v>45748</v>
      </c>
      <c r="AQ26" s="7">
        <f ca="1">+IF(SUM(T$6:T26)=0,J26,IF($AQ$1=$AT$1,V26,AI26))</f>
        <v>0</v>
      </c>
      <c r="AR26" s="7">
        <f ca="1">+IF(SUM(T$6:T26)=0,M26,IF($AQ$1=$AT$1,Y26,AL26))</f>
        <v>0</v>
      </c>
      <c r="AS26" s="7">
        <f ca="1">+IF(SUM(T$6:T26)=0,N26,IF($AQ$1=$AT$1,Z26,AM26))</f>
        <v>0</v>
      </c>
      <c r="AT26" s="7">
        <f ca="1">+IF(SUM(T$6:T26)=0,0,IF($AQ$1=$AT$1,S26,AH26))</f>
        <v>0</v>
      </c>
      <c r="AU26" s="7">
        <f ca="1">+IF(SUM(T$6:T26)=0,K26,IF($AQ$1=$AT$1,W26,AJ26))</f>
        <v>0</v>
      </c>
      <c r="AV26" s="7">
        <f ca="1">+IF(SUM(T$6:T26)=0,L26,IF($AQ$1=$AT$1,X26,AK26))+AZ26</f>
        <v>0</v>
      </c>
      <c r="AX26" s="14">
        <f ca="1">+SIMULADOR2!L56</f>
        <v>0</v>
      </c>
      <c r="AY26" s="14">
        <f t="shared" ca="1" si="9"/>
        <v>0</v>
      </c>
      <c r="AZ26" s="26">
        <f t="shared" ca="1" si="10"/>
        <v>0</v>
      </c>
      <c r="BB26" s="14">
        <f t="shared" ca="1" si="11"/>
        <v>0</v>
      </c>
      <c r="BD26">
        <f t="shared" ca="1" si="21"/>
        <v>0</v>
      </c>
    </row>
    <row r="27" spans="1:56" x14ac:dyDescent="0.2">
      <c r="A27" s="2">
        <f t="shared" ca="1" si="1"/>
        <v>45778</v>
      </c>
      <c r="B27" s="2">
        <f ca="1">+IF(MONTH(EDATE(A27,1))=2,EDATE(A27,1),DATE(YEAR(EDATE(A27,1)),MONTH(EDATE(A27,1)),IF(SIMULADOR2!$C$13=50, 5,SIMULADOR2!$C$13) ))</f>
        <v>45809</v>
      </c>
      <c r="C27" s="35">
        <f t="shared" ca="1" si="0"/>
        <v>45784</v>
      </c>
      <c r="E27">
        <f t="shared" si="12"/>
        <v>22</v>
      </c>
      <c r="F27" s="9">
        <f t="shared" ca="1" si="2"/>
        <v>668</v>
      </c>
      <c r="G27" s="12">
        <f t="shared" ca="1" si="3"/>
        <v>0.28601881395289741</v>
      </c>
      <c r="H27" s="15">
        <f t="shared" ca="1" si="13"/>
        <v>30</v>
      </c>
      <c r="I27" s="14">
        <f ca="1">IF(E27&lt;=SIMULADOR2!$C$19,IF(SIMULADOR2!$C$19=E27,J27*(1+$F$3)^H27+J27*($G$3*H27),(SIMULADOR2!$E$36+$J$1+$K$1+IF(SIMULADOR2!$C$15=SIMULADOR2!$Z$9,SIMULADOR2!$C$16,0))/Calculos!$G$4),0)+M27+N27</f>
        <v>0</v>
      </c>
      <c r="J27" s="14">
        <f>IF(E27&lt;=SIMULADOR2!$C$19,J26-I26+L26+M26+N26,0)</f>
        <v>0</v>
      </c>
      <c r="K27" s="14">
        <f>IF(E27&lt;SIMULADOR2!$C$19,IF(I27-L27&lt;0,0,I27-L27-M27-N27),J27)</f>
        <v>0</v>
      </c>
      <c r="L27" s="14">
        <f t="shared" ca="1" si="4"/>
        <v>0</v>
      </c>
      <c r="M27" s="14">
        <f t="shared" si="14"/>
        <v>0</v>
      </c>
      <c r="N27" s="14">
        <f t="shared" ca="1" si="15"/>
        <v>0</v>
      </c>
      <c r="O27" s="14">
        <f t="shared" si="16"/>
        <v>0</v>
      </c>
      <c r="P27" s="9">
        <f t="shared" ca="1" si="5"/>
        <v>30</v>
      </c>
      <c r="Q27" s="9">
        <f ca="1">+IF(OR(Calculos!B25-SIMULADOR2!$C$25&lt;0,SIMULADOR2!$C$25=0),0,Calculos!B25-SIMULADOR2!$C$25)</f>
        <v>0</v>
      </c>
      <c r="R27" s="9">
        <f t="shared" ca="1" si="27"/>
        <v>0</v>
      </c>
      <c r="S27">
        <f ca="1">+IF(AND(Q28&lt;&gt;0,Q27=0),SIMULADOR2!$C$26,0)</f>
        <v>0</v>
      </c>
      <c r="T27" s="7">
        <f t="shared" ca="1" si="30"/>
        <v>0</v>
      </c>
      <c r="U27" s="7"/>
      <c r="V27" s="7">
        <f t="shared" ca="1" si="17"/>
        <v>0</v>
      </c>
      <c r="W27" s="7">
        <f t="shared" ca="1" si="31"/>
        <v>0</v>
      </c>
      <c r="X27" s="7">
        <f t="shared" ca="1" si="22"/>
        <v>0</v>
      </c>
      <c r="Y27" s="14">
        <f t="shared" ca="1" si="6"/>
        <v>0</v>
      </c>
      <c r="Z27" s="14">
        <f t="shared" ca="1" si="7"/>
        <v>0</v>
      </c>
      <c r="AA27" s="19"/>
      <c r="AB27" s="14">
        <f t="shared" ca="1" si="23"/>
        <v>0</v>
      </c>
      <c r="AC27" s="17">
        <f t="shared" ca="1" si="24"/>
        <v>0</v>
      </c>
      <c r="AD27" s="14"/>
      <c r="AE27">
        <f t="shared" ca="1" si="32"/>
        <v>0</v>
      </c>
      <c r="AF27">
        <f t="shared" ca="1" si="33"/>
        <v>0</v>
      </c>
      <c r="AG27" s="7">
        <f t="shared" ca="1" si="28"/>
        <v>0</v>
      </c>
      <c r="AH27">
        <f t="shared" ca="1" si="18"/>
        <v>0</v>
      </c>
      <c r="AI27" s="7">
        <f t="shared" ca="1" si="25"/>
        <v>0</v>
      </c>
      <c r="AJ27" s="7">
        <f t="shared" ca="1" si="26"/>
        <v>0</v>
      </c>
      <c r="AK27" s="7">
        <f t="shared" ca="1" si="8"/>
        <v>0</v>
      </c>
      <c r="AL27" s="7">
        <f t="shared" ca="1" si="19"/>
        <v>0</v>
      </c>
      <c r="AM27" s="14">
        <f t="shared" ca="1" si="29"/>
        <v>0</v>
      </c>
      <c r="AN27" s="7"/>
      <c r="AO27">
        <f t="shared" si="20"/>
        <v>22</v>
      </c>
      <c r="AP27" s="2">
        <f ca="1">+AP26+IF(SIMULADOR2!$C$25&lt;&gt;"",Calculos!P27+Calculos!R27,Calculos!H27)</f>
        <v>45778</v>
      </c>
      <c r="AQ27" s="7">
        <f ca="1">+IF(SUM(T$6:T27)=0,J27,IF($AQ$1=$AT$1,V27,AI27))</f>
        <v>0</v>
      </c>
      <c r="AR27" s="7">
        <f ca="1">+IF(SUM(T$6:T27)=0,M27,IF($AQ$1=$AT$1,Y27,AL27))</f>
        <v>0</v>
      </c>
      <c r="AS27" s="7">
        <f ca="1">+IF(SUM(T$6:T27)=0,N27,IF($AQ$1=$AT$1,Z27,AM27))</f>
        <v>0</v>
      </c>
      <c r="AT27" s="7">
        <f ca="1">+IF(SUM(T$6:T27)=0,0,IF($AQ$1=$AT$1,S27,AH27))</f>
        <v>0</v>
      </c>
      <c r="AU27" s="7">
        <f ca="1">+IF(SUM(T$6:T27)=0,K27,IF($AQ$1=$AT$1,W27,AJ27))</f>
        <v>0</v>
      </c>
      <c r="AV27" s="7">
        <f ca="1">+IF(SUM(T$6:T27)=0,L27,IF($AQ$1=$AT$1,X27,AK27))+AZ27</f>
        <v>0</v>
      </c>
      <c r="AX27" s="14">
        <f ca="1">+SIMULADOR2!L57</f>
        <v>0</v>
      </c>
      <c r="AY27" s="14">
        <f t="shared" ca="1" si="9"/>
        <v>0</v>
      </c>
      <c r="AZ27" s="26">
        <f t="shared" ca="1" si="10"/>
        <v>0</v>
      </c>
      <c r="BB27" s="14">
        <f t="shared" ca="1" si="11"/>
        <v>0</v>
      </c>
      <c r="BD27">
        <f t="shared" ca="1" si="21"/>
        <v>0</v>
      </c>
    </row>
    <row r="28" spans="1:56" x14ac:dyDescent="0.2">
      <c r="A28" s="2">
        <f t="shared" ca="1" si="1"/>
        <v>45809</v>
      </c>
      <c r="B28" s="2">
        <f ca="1">+IF(MONTH(EDATE(A28,1))=2,EDATE(A28,1),DATE(YEAR(EDATE(A28,1)),MONTH(EDATE(A28,1)),IF(SIMULADOR2!$C$13=50, 5,SIMULADOR2!$C$13) ))</f>
        <v>45839</v>
      </c>
      <c r="C28" s="35">
        <f t="shared" ca="1" si="0"/>
        <v>45814</v>
      </c>
      <c r="E28">
        <f t="shared" si="12"/>
        <v>23</v>
      </c>
      <c r="F28" s="9">
        <f t="shared" ca="1" si="2"/>
        <v>699</v>
      </c>
      <c r="G28" s="12">
        <f t="shared" ca="1" si="3"/>
        <v>0.26987795135536802</v>
      </c>
      <c r="H28" s="15">
        <f t="shared" ca="1" si="13"/>
        <v>31</v>
      </c>
      <c r="I28" s="14">
        <f ca="1">IF(E28&lt;=SIMULADOR2!$C$19,IF(SIMULADOR2!$C$19=E28,J28*(1+$F$3)^H28+J28*($G$3*H28),(SIMULADOR2!$E$36+$J$1+$K$1+IF(SIMULADOR2!$C$15=SIMULADOR2!$Z$9,SIMULADOR2!$C$16,0))/Calculos!$G$4),0)+M28+N28</f>
        <v>0</v>
      </c>
      <c r="J28" s="14">
        <f>IF(E28&lt;=SIMULADOR2!$C$19,J27-I27+L27+M27+N27,0)</f>
        <v>0</v>
      </c>
      <c r="K28" s="14">
        <f>IF(E28&lt;SIMULADOR2!$C$19,IF(I28-L28&lt;0,0,I28-L28-M28-N28),J28)</f>
        <v>0</v>
      </c>
      <c r="L28" s="14">
        <f t="shared" ca="1" si="4"/>
        <v>0</v>
      </c>
      <c r="M28" s="14">
        <f t="shared" si="14"/>
        <v>0</v>
      </c>
      <c r="N28" s="14">
        <f t="shared" ca="1" si="15"/>
        <v>0</v>
      </c>
      <c r="O28" s="14">
        <f t="shared" si="16"/>
        <v>0</v>
      </c>
      <c r="P28" s="9">
        <f t="shared" ca="1" si="5"/>
        <v>31</v>
      </c>
      <c r="Q28" s="9">
        <f ca="1">+IF(OR(Calculos!B26-SIMULADOR2!$C$25&lt;0,SIMULADOR2!$C$25=0),0,Calculos!B26-SIMULADOR2!$C$25)</f>
        <v>0</v>
      </c>
      <c r="R28" s="9">
        <f t="shared" ca="1" si="27"/>
        <v>0</v>
      </c>
      <c r="S28">
        <f ca="1">+IF(AND(Q29&lt;&gt;0,Q28=0),SIMULADOR2!$C$26,0)</f>
        <v>0</v>
      </c>
      <c r="T28" s="7">
        <f t="shared" ca="1" si="30"/>
        <v>0</v>
      </c>
      <c r="U28" s="7"/>
      <c r="V28" s="7">
        <f t="shared" ca="1" si="17"/>
        <v>0</v>
      </c>
      <c r="W28" s="7">
        <f t="shared" ca="1" si="31"/>
        <v>0</v>
      </c>
      <c r="X28" s="7">
        <f t="shared" ca="1" si="22"/>
        <v>0</v>
      </c>
      <c r="Y28" s="14">
        <f t="shared" ca="1" si="6"/>
        <v>0</v>
      </c>
      <c r="Z28" s="14">
        <f t="shared" ca="1" si="7"/>
        <v>0</v>
      </c>
      <c r="AA28" s="19"/>
      <c r="AB28" s="14">
        <f t="shared" ca="1" si="23"/>
        <v>0</v>
      </c>
      <c r="AC28" s="17">
        <f t="shared" ca="1" si="24"/>
        <v>0</v>
      </c>
      <c r="AD28" s="14"/>
      <c r="AE28">
        <f t="shared" ca="1" si="32"/>
        <v>0</v>
      </c>
      <c r="AF28">
        <f t="shared" ca="1" si="33"/>
        <v>0</v>
      </c>
      <c r="AG28" s="7">
        <f t="shared" ca="1" si="28"/>
        <v>0</v>
      </c>
      <c r="AH28">
        <f t="shared" ca="1" si="18"/>
        <v>0</v>
      </c>
      <c r="AI28" s="7">
        <f t="shared" ca="1" si="25"/>
        <v>0</v>
      </c>
      <c r="AJ28" s="7">
        <f t="shared" ca="1" si="26"/>
        <v>0</v>
      </c>
      <c r="AK28" s="7">
        <f t="shared" ca="1" si="8"/>
        <v>0</v>
      </c>
      <c r="AL28" s="7">
        <f t="shared" ca="1" si="19"/>
        <v>0</v>
      </c>
      <c r="AM28" s="14">
        <f t="shared" ca="1" si="29"/>
        <v>0</v>
      </c>
      <c r="AN28" s="7"/>
      <c r="AO28">
        <f t="shared" si="20"/>
        <v>23</v>
      </c>
      <c r="AP28" s="2">
        <f ca="1">+AP27+IF(SIMULADOR2!$C$25&lt;&gt;"",Calculos!P28+Calculos!R28,Calculos!H28)</f>
        <v>45809</v>
      </c>
      <c r="AQ28" s="7">
        <f ca="1">+IF(SUM(T$6:T28)=0,J28,IF($AQ$1=$AT$1,V28,AI28))</f>
        <v>0</v>
      </c>
      <c r="AR28" s="7">
        <f ca="1">+IF(SUM(T$6:T28)=0,M28,IF($AQ$1=$AT$1,Y28,AL28))</f>
        <v>0</v>
      </c>
      <c r="AS28" s="7">
        <f ca="1">+IF(SUM(T$6:T28)=0,N28,IF($AQ$1=$AT$1,Z28,AM28))</f>
        <v>0</v>
      </c>
      <c r="AT28" s="7">
        <f ca="1">+IF(SUM(T$6:T28)=0,0,IF($AQ$1=$AT$1,S28,AH28))</f>
        <v>0</v>
      </c>
      <c r="AU28" s="7">
        <f ca="1">+IF(SUM(T$6:T28)=0,K28,IF($AQ$1=$AT$1,W28,AJ28))</f>
        <v>0</v>
      </c>
      <c r="AV28" s="7">
        <f ca="1">+IF(SUM(T$6:T28)=0,L28,IF($AQ$1=$AT$1,X28,AK28))+AZ28</f>
        <v>0</v>
      </c>
      <c r="AX28" s="14">
        <f ca="1">+SIMULADOR2!L58</f>
        <v>0</v>
      </c>
      <c r="AY28" s="14">
        <f t="shared" ca="1" si="9"/>
        <v>0</v>
      </c>
      <c r="AZ28" s="26">
        <f t="shared" ca="1" si="10"/>
        <v>0</v>
      </c>
      <c r="BB28" s="14">
        <f t="shared" ca="1" si="11"/>
        <v>0</v>
      </c>
      <c r="BD28">
        <f t="shared" ca="1" si="21"/>
        <v>0</v>
      </c>
    </row>
    <row r="29" spans="1:56" s="170" customFormat="1" x14ac:dyDescent="0.2">
      <c r="A29" s="168">
        <f t="shared" ca="1" si="1"/>
        <v>45839</v>
      </c>
      <c r="B29" s="2">
        <f ca="1">+IF(MONTH(EDATE(A29,1))=2,EDATE(A29,1),DATE(YEAR(EDATE(A29,1)),MONTH(EDATE(A29,1)),IF(SIMULADOR2!$C$13=50, 5,SIMULADOR2!$C$13) ))</f>
        <v>45870</v>
      </c>
      <c r="C29" s="169">
        <f t="shared" ca="1" si="0"/>
        <v>45845</v>
      </c>
      <c r="E29" s="170">
        <f t="shared" si="12"/>
        <v>24</v>
      </c>
      <c r="F29" s="171">
        <f t="shared" ca="1" si="2"/>
        <v>729</v>
      </c>
      <c r="G29" s="172">
        <f t="shared" ca="1" si="3"/>
        <v>0.25512557037405864</v>
      </c>
      <c r="H29" s="173">
        <f t="shared" ca="1" si="13"/>
        <v>30</v>
      </c>
      <c r="I29" s="174">
        <f ca="1">IF(E29&lt;=SIMULADOR2!$C$19,IF(SIMULADOR2!$C$19=E29,J29*(1+$F$3)^H29+J29*($G$3*H29),(SIMULADOR2!$E$36+$J$1+$K$1+IF(SIMULADOR2!$C$15=SIMULADOR2!$Z$9,SIMULADOR2!$C$16,0))/Calculos!$G$4),0)+M29+N29</f>
        <v>0</v>
      </c>
      <c r="J29" s="174">
        <f>IF(E29&lt;=SIMULADOR2!$C$19,J28-I28+L28+M28+N28,0)</f>
        <v>0</v>
      </c>
      <c r="K29" s="174">
        <f>IF(E29&lt;SIMULADOR2!$C$19,IF(I29-L29&lt;0,0,I29-L29-M29-N29),J29)</f>
        <v>0</v>
      </c>
      <c r="L29" s="174">
        <f t="shared" ca="1" si="4"/>
        <v>0</v>
      </c>
      <c r="M29" s="14">
        <f t="shared" si="14"/>
        <v>0</v>
      </c>
      <c r="N29" s="174">
        <f ca="1">IF(L29&lt;&gt;0,$N$4+68,0)</f>
        <v>0</v>
      </c>
      <c r="O29" s="174">
        <f t="shared" si="16"/>
        <v>0</v>
      </c>
      <c r="P29" s="171">
        <f t="shared" ca="1" si="5"/>
        <v>30</v>
      </c>
      <c r="Q29" s="171">
        <f ca="1">+IF(OR(Calculos!B27-SIMULADOR2!$C$25&lt;0,SIMULADOR2!$C$25=0),0,Calculos!B27-SIMULADOR2!$C$25)</f>
        <v>0</v>
      </c>
      <c r="R29" s="171">
        <f t="shared" ca="1" si="27"/>
        <v>0</v>
      </c>
      <c r="S29" s="170">
        <f ca="1">+IF(AND(Q30&lt;&gt;0,Q29=0),SIMULADOR2!$C$26,0)</f>
        <v>0</v>
      </c>
      <c r="T29" s="36">
        <f t="shared" ca="1" si="30"/>
        <v>0</v>
      </c>
      <c r="U29" s="36"/>
      <c r="V29" s="36">
        <f t="shared" ca="1" si="17"/>
        <v>0</v>
      </c>
      <c r="W29" s="36">
        <f t="shared" ca="1" si="31"/>
        <v>0</v>
      </c>
      <c r="X29" s="36">
        <f t="shared" ca="1" si="22"/>
        <v>0</v>
      </c>
      <c r="Y29" s="174">
        <f t="shared" ca="1" si="6"/>
        <v>0</v>
      </c>
      <c r="Z29" s="174">
        <f t="shared" ca="1" si="7"/>
        <v>0</v>
      </c>
      <c r="AA29" s="177"/>
      <c r="AB29" s="174">
        <f t="shared" ca="1" si="23"/>
        <v>0</v>
      </c>
      <c r="AC29" s="175">
        <f t="shared" ca="1" si="24"/>
        <v>0</v>
      </c>
      <c r="AD29" s="174"/>
      <c r="AE29" s="170">
        <f t="shared" ca="1" si="32"/>
        <v>0</v>
      </c>
      <c r="AF29" s="170">
        <f t="shared" ca="1" si="33"/>
        <v>0</v>
      </c>
      <c r="AG29" s="36">
        <f t="shared" ca="1" si="28"/>
        <v>0</v>
      </c>
      <c r="AH29" s="170">
        <f t="shared" ca="1" si="18"/>
        <v>0</v>
      </c>
      <c r="AI29" s="36">
        <f t="shared" ca="1" si="25"/>
        <v>0</v>
      </c>
      <c r="AJ29" s="36">
        <f t="shared" ca="1" si="26"/>
        <v>0</v>
      </c>
      <c r="AK29" s="36">
        <f t="shared" ca="1" si="8"/>
        <v>0</v>
      </c>
      <c r="AL29" s="36">
        <f t="shared" ca="1" si="19"/>
        <v>0</v>
      </c>
      <c r="AM29" s="174">
        <f t="shared" ca="1" si="29"/>
        <v>0</v>
      </c>
      <c r="AN29" s="36"/>
      <c r="AO29" s="170">
        <f t="shared" si="20"/>
        <v>24</v>
      </c>
      <c r="AP29" s="168">
        <f ca="1">+AP28+IF(SIMULADOR2!$C$25&lt;&gt;"",Calculos!P29+Calculos!R29,Calculos!H29)</f>
        <v>45839</v>
      </c>
      <c r="AQ29" s="36">
        <f ca="1">+IF(SUM(T$6:T29)=0,J29,IF($AQ$1=$AT$1,V29,AI29))</f>
        <v>0</v>
      </c>
      <c r="AR29" s="36">
        <f ca="1">+IF(SUM(T$6:T29)=0,M29,IF($AQ$1=$AT$1,Y29,AL29))</f>
        <v>0</v>
      </c>
      <c r="AS29" s="36">
        <f ca="1">+IF(SUM(T$6:T29)=0,N29,IF($AQ$1=$AT$1,Z29,AM29))</f>
        <v>0</v>
      </c>
      <c r="AT29" s="36">
        <f ca="1">+IF(SUM(T$6:T29)=0,0,IF($AQ$1=$AT$1,S29,AH29))</f>
        <v>0</v>
      </c>
      <c r="AU29" s="36">
        <f ca="1">+IF(SUM(T$6:T29)=0,K29,IF($AQ$1=$AT$1,W29,AJ29))</f>
        <v>0</v>
      </c>
      <c r="AV29" s="36">
        <f ca="1">+IF(SUM(T$6:T29)=0,L29,IF($AQ$1=$AT$1,X29,AK29))+AZ29</f>
        <v>0</v>
      </c>
      <c r="AX29" s="174">
        <f ca="1">+SIMULADOR2!L59</f>
        <v>0</v>
      </c>
      <c r="AY29" s="174">
        <f t="shared" ca="1" si="9"/>
        <v>0</v>
      </c>
      <c r="AZ29" s="176">
        <f t="shared" ca="1" si="10"/>
        <v>0</v>
      </c>
      <c r="BB29" s="174">
        <f t="shared" ca="1" si="11"/>
        <v>0</v>
      </c>
      <c r="BD29" s="170">
        <f t="shared" ca="1" si="21"/>
        <v>0</v>
      </c>
    </row>
    <row r="30" spans="1:56" x14ac:dyDescent="0.2">
      <c r="A30" s="2">
        <f t="shared" ca="1" si="1"/>
        <v>45870</v>
      </c>
      <c r="B30" s="2">
        <f ca="1">+IF(MONTH(EDATE(A30,1))=2,EDATE(A30,1),DATE(YEAR(EDATE(A30,1)),MONTH(EDATE(A30,1)),IF(SIMULADOR2!$C$13=50, 5,SIMULADOR2!$C$13) ))</f>
        <v>45901</v>
      </c>
      <c r="C30" s="35">
        <f t="shared" ca="1" si="0"/>
        <v>45876</v>
      </c>
      <c r="E30">
        <f t="shared" si="12"/>
        <v>25</v>
      </c>
      <c r="F30" s="9">
        <f t="shared" ca="1" si="2"/>
        <v>760</v>
      </c>
      <c r="G30" s="12">
        <f t="shared" ca="1" si="3"/>
        <v>0.24072810218092727</v>
      </c>
      <c r="H30" s="15">
        <f t="shared" ca="1" si="13"/>
        <v>31</v>
      </c>
      <c r="I30" s="14">
        <f ca="1">IF(E30&lt;=SIMULADOR2!$C$19,IF(SIMULADOR2!$C$19=E30,J30*(1+$F$3)^H30+J30*($G$3*H30),(SIMULADOR2!$E$36+$J$1+$K$1+IF(SIMULADOR2!$C$15=SIMULADOR2!$Z$9,SIMULADOR2!$C$16,0))/Calculos!$G$4),0)+M30+N30</f>
        <v>0</v>
      </c>
      <c r="J30" s="14">
        <f>IF(E30&lt;=SIMULADOR2!$C$19,J29-I29+L29+M29+N29,0)</f>
        <v>0</v>
      </c>
      <c r="K30" s="14">
        <f>IF(E30&lt;SIMULADOR2!$C$19,IF(I30-L30&lt;0,0,I30-L30-M30-N30),J30)</f>
        <v>0</v>
      </c>
      <c r="L30" s="14">
        <f t="shared" ca="1" si="4"/>
        <v>0</v>
      </c>
      <c r="M30" s="14">
        <f t="shared" si="14"/>
        <v>0</v>
      </c>
      <c r="N30" s="14">
        <f t="shared" ca="1" si="15"/>
        <v>0</v>
      </c>
      <c r="O30" s="14">
        <f t="shared" si="16"/>
        <v>0</v>
      </c>
      <c r="P30" s="9">
        <f t="shared" ca="1" si="5"/>
        <v>31</v>
      </c>
      <c r="Q30" s="9">
        <f ca="1">+IF(OR(Calculos!B28-SIMULADOR2!$C$25&lt;0,SIMULADOR2!$C$25=0),0,Calculos!B28-SIMULADOR2!$C$25)</f>
        <v>0</v>
      </c>
      <c r="R30" s="9">
        <f t="shared" ca="1" si="27"/>
        <v>0</v>
      </c>
      <c r="S30">
        <f ca="1">+IF(AND(Q31&lt;&gt;0,Q30=0),SIMULADOR2!$C$26,0)</f>
        <v>0</v>
      </c>
      <c r="T30" s="7">
        <f t="shared" ca="1" si="30"/>
        <v>0</v>
      </c>
      <c r="U30" s="7"/>
      <c r="V30" s="7">
        <f t="shared" ca="1" si="17"/>
        <v>0</v>
      </c>
      <c r="W30" s="7">
        <f t="shared" ca="1" si="31"/>
        <v>0</v>
      </c>
      <c r="X30" s="7">
        <f t="shared" ca="1" si="22"/>
        <v>0</v>
      </c>
      <c r="Y30" s="14">
        <f t="shared" ca="1" si="6"/>
        <v>0</v>
      </c>
      <c r="Z30" s="14">
        <f t="shared" ca="1" si="7"/>
        <v>0</v>
      </c>
      <c r="AA30" s="19"/>
      <c r="AB30" s="14">
        <f t="shared" ca="1" si="23"/>
        <v>0</v>
      </c>
      <c r="AC30" s="17">
        <f t="shared" ca="1" si="24"/>
        <v>0</v>
      </c>
      <c r="AD30" s="14"/>
      <c r="AE30">
        <f t="shared" ca="1" si="32"/>
        <v>0</v>
      </c>
      <c r="AF30">
        <f t="shared" ca="1" si="33"/>
        <v>0</v>
      </c>
      <c r="AG30" s="7">
        <f t="shared" ca="1" si="28"/>
        <v>0</v>
      </c>
      <c r="AH30">
        <f t="shared" ca="1" si="18"/>
        <v>0</v>
      </c>
      <c r="AI30" s="7">
        <f t="shared" ca="1" si="25"/>
        <v>0</v>
      </c>
      <c r="AJ30" s="7">
        <f t="shared" ca="1" si="26"/>
        <v>0</v>
      </c>
      <c r="AK30" s="7">
        <f t="shared" ca="1" si="8"/>
        <v>0</v>
      </c>
      <c r="AL30" s="7">
        <f t="shared" ca="1" si="19"/>
        <v>0</v>
      </c>
      <c r="AM30" s="14">
        <f t="shared" ca="1" si="29"/>
        <v>0</v>
      </c>
      <c r="AN30" s="7"/>
      <c r="AO30">
        <f t="shared" si="20"/>
        <v>25</v>
      </c>
      <c r="AP30" s="2">
        <f ca="1">+AP29+IF(SIMULADOR2!$C$25&lt;&gt;"",Calculos!P30+Calculos!R30,Calculos!H30)</f>
        <v>45870</v>
      </c>
      <c r="AQ30" s="7">
        <f ca="1">+IF(SUM(T$6:T30)=0,J30,IF($AQ$1=$AT$1,V30,AI30))</f>
        <v>0</v>
      </c>
      <c r="AR30" s="7">
        <f ca="1">+IF(SUM(T$6:T30)=0,M30,IF($AQ$1=$AT$1,Y30,AL30))</f>
        <v>0</v>
      </c>
      <c r="AS30" s="7">
        <f ca="1">+IF(SUM(T$6:T30)=0,N30,IF($AQ$1=$AT$1,Z30,AM30))</f>
        <v>0</v>
      </c>
      <c r="AT30" s="7">
        <f ca="1">+IF(SUM(T$6:T30)=0,0,IF($AQ$1=$AT$1,S30,AH30))</f>
        <v>0</v>
      </c>
      <c r="AU30" s="7">
        <f ca="1">+IF(SUM(T$6:T30)=0,K30,IF($AQ$1=$AT$1,W30,AJ30))</f>
        <v>0</v>
      </c>
      <c r="AV30" s="7">
        <f ca="1">+IF(SUM(T$6:T30)=0,L30,IF($AQ$1=$AT$1,X30,AK30))+AZ30</f>
        <v>0</v>
      </c>
      <c r="AX30" s="14">
        <f ca="1">+SIMULADOR2!L60</f>
        <v>0</v>
      </c>
      <c r="AY30" s="14">
        <f t="shared" ca="1" si="9"/>
        <v>0</v>
      </c>
      <c r="AZ30" s="26">
        <f t="shared" ca="1" si="10"/>
        <v>0</v>
      </c>
      <c r="BB30" s="14">
        <f t="shared" ca="1" si="11"/>
        <v>0</v>
      </c>
      <c r="BD30">
        <f t="shared" ca="1" si="21"/>
        <v>0</v>
      </c>
    </row>
    <row r="31" spans="1:56" x14ac:dyDescent="0.2">
      <c r="A31" s="2">
        <f t="shared" ca="1" si="1"/>
        <v>45901</v>
      </c>
      <c r="B31" s="2">
        <f ca="1">+IF(MONTH(EDATE(A31,1))=2,EDATE(A31,1),DATE(YEAR(EDATE(A31,1)),MONTH(EDATE(A31,1)),IF(SIMULADOR2!$C$13=50, 5,SIMULADOR2!$C$13) ))</f>
        <v>45931</v>
      </c>
      <c r="C31" s="35">
        <f t="shared" ca="1" si="0"/>
        <v>45906</v>
      </c>
      <c r="E31">
        <f t="shared" si="12"/>
        <v>26</v>
      </c>
      <c r="F31" s="9">
        <f t="shared" ca="1" si="2"/>
        <v>791</v>
      </c>
      <c r="G31" s="12">
        <f t="shared" ca="1" si="3"/>
        <v>0.22714312444129417</v>
      </c>
      <c r="H31" s="15">
        <f t="shared" ca="1" si="13"/>
        <v>31</v>
      </c>
      <c r="I31" s="14">
        <f ca="1">IF(E31&lt;=SIMULADOR2!$C$19,IF(SIMULADOR2!$C$19=E31,J31*(1+$F$3)^H31+J31*($G$3*H31),(SIMULADOR2!$E$36+$J$1+$K$1+IF(SIMULADOR2!$C$15=SIMULADOR2!$Z$9,SIMULADOR2!$C$16,0))/Calculos!$G$4),0)+M31+N31</f>
        <v>0</v>
      </c>
      <c r="J31" s="14">
        <f>IF(E31&lt;=SIMULADOR2!$C$19,J30-I30+L30+M30+N30,0)</f>
        <v>0</v>
      </c>
      <c r="K31" s="14">
        <f>IF(E31&lt;SIMULADOR2!$C$19,IF(I31-L31&lt;0,0,I31-L31-M31-N31),J31)</f>
        <v>0</v>
      </c>
      <c r="L31" s="14">
        <f t="shared" ca="1" si="4"/>
        <v>0</v>
      </c>
      <c r="M31" s="14">
        <f t="shared" si="14"/>
        <v>0</v>
      </c>
      <c r="N31" s="14">
        <f t="shared" ca="1" si="15"/>
        <v>0</v>
      </c>
      <c r="O31" s="14">
        <f t="shared" si="16"/>
        <v>0</v>
      </c>
      <c r="P31" s="9">
        <f t="shared" ca="1" si="5"/>
        <v>31</v>
      </c>
      <c r="Q31" s="9">
        <f ca="1">+IF(OR(Calculos!B29-SIMULADOR2!$C$25&lt;0,SIMULADOR2!$C$25=0),0,Calculos!B29-SIMULADOR2!$C$25)</f>
        <v>0</v>
      </c>
      <c r="R31" s="9">
        <f t="shared" ca="1" si="27"/>
        <v>0</v>
      </c>
      <c r="S31">
        <f ca="1">+IF(AND(Q32&lt;&gt;0,Q31=0),SIMULADOR2!$C$26,0)</f>
        <v>0</v>
      </c>
      <c r="T31" s="7">
        <f t="shared" ca="1" si="30"/>
        <v>0</v>
      </c>
      <c r="U31" s="7"/>
      <c r="V31" s="7">
        <f t="shared" ca="1" si="17"/>
        <v>0</v>
      </c>
      <c r="W31" s="7">
        <f t="shared" ca="1" si="31"/>
        <v>0</v>
      </c>
      <c r="X31" s="7">
        <f t="shared" ca="1" si="22"/>
        <v>0</v>
      </c>
      <c r="Y31" s="14">
        <f t="shared" ca="1" si="6"/>
        <v>0</v>
      </c>
      <c r="Z31" s="14">
        <f t="shared" ca="1" si="7"/>
        <v>0</v>
      </c>
      <c r="AA31" s="19"/>
      <c r="AB31" s="14">
        <f t="shared" ca="1" si="23"/>
        <v>0</v>
      </c>
      <c r="AC31" s="17">
        <f t="shared" ca="1" si="24"/>
        <v>0</v>
      </c>
      <c r="AD31" s="14"/>
      <c r="AE31">
        <f t="shared" ca="1" si="32"/>
        <v>0</v>
      </c>
      <c r="AF31">
        <f t="shared" ca="1" si="33"/>
        <v>0</v>
      </c>
      <c r="AG31" s="7">
        <f t="shared" ca="1" si="28"/>
        <v>0</v>
      </c>
      <c r="AH31">
        <f t="shared" ca="1" si="18"/>
        <v>0</v>
      </c>
      <c r="AI31" s="7">
        <f t="shared" ca="1" si="25"/>
        <v>0</v>
      </c>
      <c r="AJ31" s="7">
        <f t="shared" ca="1" si="26"/>
        <v>0</v>
      </c>
      <c r="AK31" s="7">
        <f t="shared" ca="1" si="8"/>
        <v>0</v>
      </c>
      <c r="AL31" s="7">
        <f t="shared" ca="1" si="19"/>
        <v>0</v>
      </c>
      <c r="AM31" s="14">
        <f t="shared" ca="1" si="29"/>
        <v>0</v>
      </c>
      <c r="AN31" s="7"/>
      <c r="AO31">
        <f t="shared" si="20"/>
        <v>26</v>
      </c>
      <c r="AP31" s="2">
        <f ca="1">+AP30+IF(SIMULADOR2!$C$25&lt;&gt;"",Calculos!P31+Calculos!R31,Calculos!H31)</f>
        <v>45901</v>
      </c>
      <c r="AQ31" s="7">
        <f ca="1">+IF(SUM(T$6:T31)=0,J31,IF($AQ$1=$AT$1,V31,AI31))</f>
        <v>0</v>
      </c>
      <c r="AR31" s="7">
        <f ca="1">+IF(SUM(T$6:T31)=0,M31,IF($AQ$1=$AT$1,Y31,AL31))</f>
        <v>0</v>
      </c>
      <c r="AS31" s="7">
        <f ca="1">+IF(SUM(T$6:T31)=0,N31,IF($AQ$1=$AT$1,Z31,AM31))</f>
        <v>0</v>
      </c>
      <c r="AT31" s="7">
        <f ca="1">+IF(SUM(T$6:T31)=0,0,IF($AQ$1=$AT$1,S31,AH31))</f>
        <v>0</v>
      </c>
      <c r="AU31" s="7">
        <f ca="1">+IF(SUM(T$6:T31)=0,K31,IF($AQ$1=$AT$1,W31,AJ31))</f>
        <v>0</v>
      </c>
      <c r="AV31" s="7">
        <f ca="1">+IF(SUM(T$6:T31)=0,L31,IF($AQ$1=$AT$1,X31,AK31))+AZ31</f>
        <v>0</v>
      </c>
      <c r="AX31" s="14">
        <f ca="1">+SIMULADOR2!L61</f>
        <v>0</v>
      </c>
      <c r="AY31" s="14">
        <f t="shared" ca="1" si="9"/>
        <v>0</v>
      </c>
      <c r="AZ31" s="26">
        <f t="shared" ca="1" si="10"/>
        <v>0</v>
      </c>
      <c r="BB31" s="14">
        <f t="shared" ca="1" si="11"/>
        <v>0</v>
      </c>
      <c r="BD31">
        <f t="shared" ca="1" si="21"/>
        <v>0</v>
      </c>
    </row>
    <row r="32" spans="1:56" x14ac:dyDescent="0.2">
      <c r="A32" s="2">
        <f t="shared" ca="1" si="1"/>
        <v>45931</v>
      </c>
      <c r="B32" s="2">
        <f ca="1">+IF(MONTH(EDATE(A32,1))=2,EDATE(A32,1),DATE(YEAR(EDATE(A32,1)),MONTH(EDATE(A32,1)),IF(SIMULADOR2!$C$13=50, 5,SIMULADOR2!$C$13) ))</f>
        <v>45962</v>
      </c>
      <c r="C32" s="35">
        <f t="shared" ca="1" si="0"/>
        <v>45937</v>
      </c>
      <c r="E32">
        <f t="shared" si="12"/>
        <v>27</v>
      </c>
      <c r="F32" s="9">
        <f t="shared" ca="1" si="2"/>
        <v>821</v>
      </c>
      <c r="G32" s="12">
        <f t="shared" ca="1" si="3"/>
        <v>0.21472676403758506</v>
      </c>
      <c r="H32" s="15">
        <f t="shared" ca="1" si="13"/>
        <v>30</v>
      </c>
      <c r="I32" s="14">
        <f ca="1">IF(E32&lt;=SIMULADOR2!$C$19,IF(SIMULADOR2!$C$19=E32,J32*(1+$F$3)^H32+J32*($G$3*H32),(SIMULADOR2!$E$36+$J$1+$K$1+IF(SIMULADOR2!$C$15=SIMULADOR2!$Z$9,SIMULADOR2!$C$16,0))/Calculos!$G$4),0)+M32+N32</f>
        <v>0</v>
      </c>
      <c r="J32" s="14">
        <f>IF(E32&lt;=SIMULADOR2!$C$19,J31-I31+L31+M31+N31,0)</f>
        <v>0</v>
      </c>
      <c r="K32" s="14">
        <f>IF(E32&lt;SIMULADOR2!$C$19,IF(I32-L32&lt;0,0,I32-L32-M32-N32),J32)</f>
        <v>0</v>
      </c>
      <c r="L32" s="14">
        <f t="shared" ca="1" si="4"/>
        <v>0</v>
      </c>
      <c r="M32" s="14">
        <f t="shared" si="14"/>
        <v>0</v>
      </c>
      <c r="N32" s="14">
        <f t="shared" ca="1" si="15"/>
        <v>0</v>
      </c>
      <c r="O32" s="14">
        <f t="shared" si="16"/>
        <v>0</v>
      </c>
      <c r="P32" s="9">
        <f t="shared" ca="1" si="5"/>
        <v>30</v>
      </c>
      <c r="Q32" s="9">
        <f ca="1">+IF(OR(Calculos!B30-SIMULADOR2!$C$25&lt;0,SIMULADOR2!$C$25=0),0,Calculos!B30-SIMULADOR2!$C$25)</f>
        <v>0</v>
      </c>
      <c r="R32" s="9">
        <f t="shared" ca="1" si="27"/>
        <v>0</v>
      </c>
      <c r="S32">
        <f ca="1">+IF(AND(Q33&lt;&gt;0,Q32=0),SIMULADOR2!$C$26,0)</f>
        <v>0</v>
      </c>
      <c r="T32" s="7">
        <f t="shared" ca="1" si="30"/>
        <v>0</v>
      </c>
      <c r="U32" s="7"/>
      <c r="V32" s="7">
        <f t="shared" ca="1" si="17"/>
        <v>0</v>
      </c>
      <c r="W32" s="7">
        <f t="shared" ca="1" si="31"/>
        <v>0</v>
      </c>
      <c r="X32" s="7">
        <f t="shared" ca="1" si="22"/>
        <v>0</v>
      </c>
      <c r="Y32" s="14">
        <f t="shared" ca="1" si="6"/>
        <v>0</v>
      </c>
      <c r="Z32" s="14">
        <f t="shared" ca="1" si="7"/>
        <v>0</v>
      </c>
      <c r="AA32" s="19"/>
      <c r="AB32" s="14">
        <f t="shared" ca="1" si="23"/>
        <v>0</v>
      </c>
      <c r="AC32" s="17">
        <f t="shared" ca="1" si="24"/>
        <v>0</v>
      </c>
      <c r="AD32" s="14"/>
      <c r="AE32">
        <f t="shared" ca="1" si="32"/>
        <v>0</v>
      </c>
      <c r="AF32">
        <f t="shared" ca="1" si="33"/>
        <v>0</v>
      </c>
      <c r="AG32" s="7">
        <f t="shared" ca="1" si="28"/>
        <v>0</v>
      </c>
      <c r="AH32">
        <f t="shared" ca="1" si="18"/>
        <v>0</v>
      </c>
      <c r="AI32" s="7">
        <f t="shared" ca="1" si="25"/>
        <v>0</v>
      </c>
      <c r="AJ32" s="7">
        <f t="shared" ca="1" si="26"/>
        <v>0</v>
      </c>
      <c r="AK32" s="7">
        <f t="shared" ca="1" si="8"/>
        <v>0</v>
      </c>
      <c r="AL32" s="7">
        <f t="shared" ca="1" si="19"/>
        <v>0</v>
      </c>
      <c r="AM32" s="14">
        <f t="shared" ca="1" si="29"/>
        <v>0</v>
      </c>
      <c r="AN32" s="7"/>
      <c r="AO32">
        <f t="shared" si="20"/>
        <v>27</v>
      </c>
      <c r="AP32" s="2">
        <f ca="1">+AP31+IF(SIMULADOR2!$C$25&lt;&gt;"",Calculos!P32+Calculos!R32,Calculos!H32)</f>
        <v>45931</v>
      </c>
      <c r="AQ32" s="7">
        <f ca="1">+IF(SUM(T$6:T32)=0,J32,IF($AQ$1=$AT$1,V32,AI32))</f>
        <v>0</v>
      </c>
      <c r="AR32" s="7">
        <f ca="1">+IF(SUM(T$6:T32)=0,M32,IF($AQ$1=$AT$1,Y32,AL32))</f>
        <v>0</v>
      </c>
      <c r="AS32" s="7">
        <f ca="1">+IF(SUM(T$6:T32)=0,N32,IF($AQ$1=$AT$1,Z32,AM32))</f>
        <v>0</v>
      </c>
      <c r="AT32" s="7">
        <f ca="1">+IF(SUM(T$6:T32)=0,0,IF($AQ$1=$AT$1,S32,AH32))</f>
        <v>0</v>
      </c>
      <c r="AU32" s="7">
        <f ca="1">+IF(SUM(T$6:T32)=0,K32,IF($AQ$1=$AT$1,W32,AJ32))</f>
        <v>0</v>
      </c>
      <c r="AV32" s="7">
        <f ca="1">+IF(SUM(T$6:T32)=0,L32,IF($AQ$1=$AT$1,X32,AK32))+AZ32</f>
        <v>0</v>
      </c>
      <c r="AX32" s="14">
        <f ca="1">+SIMULADOR2!L62</f>
        <v>0</v>
      </c>
      <c r="AY32" s="14">
        <f t="shared" ca="1" si="9"/>
        <v>0</v>
      </c>
      <c r="AZ32" s="26">
        <f t="shared" ca="1" si="10"/>
        <v>0</v>
      </c>
      <c r="BB32" s="14">
        <f t="shared" ca="1" si="11"/>
        <v>0</v>
      </c>
      <c r="BD32">
        <f t="shared" ca="1" si="21"/>
        <v>0</v>
      </c>
    </row>
    <row r="33" spans="1:56" x14ac:dyDescent="0.2">
      <c r="A33" s="2">
        <f t="shared" ca="1" si="1"/>
        <v>45962</v>
      </c>
      <c r="B33" s="2">
        <f ca="1">+IF(MONTH(EDATE(A33,1))=2,EDATE(A33,1),DATE(YEAR(EDATE(A33,1)),MONTH(EDATE(A33,1)),IF(SIMULADOR2!$C$13=50, 5,SIMULADOR2!$C$13) ))</f>
        <v>45992</v>
      </c>
      <c r="C33" s="35">
        <f t="shared" ca="1" si="0"/>
        <v>45967</v>
      </c>
      <c r="E33">
        <f t="shared" si="12"/>
        <v>28</v>
      </c>
      <c r="F33" s="9">
        <f t="shared" ca="1" si="2"/>
        <v>852</v>
      </c>
      <c r="G33" s="12">
        <f t="shared" ca="1" si="3"/>
        <v>0.20260911643796395</v>
      </c>
      <c r="H33" s="15">
        <f t="shared" ca="1" si="13"/>
        <v>31</v>
      </c>
      <c r="I33" s="14">
        <f ca="1">IF(E33&lt;=SIMULADOR2!$C$19,IF(SIMULADOR2!$C$19=E33,J33*(1+$F$3)^H33+J33*($G$3*H33),(SIMULADOR2!$E$36+$J$1+$K$1+IF(SIMULADOR2!$C$15=SIMULADOR2!$Z$9,SIMULADOR2!$C$16,0))/Calculos!$G$4),0)+M33+N33</f>
        <v>0</v>
      </c>
      <c r="J33" s="14">
        <f>IF(E33&lt;=SIMULADOR2!$C$19,J32-I32+L32+M32+N32,0)</f>
        <v>0</v>
      </c>
      <c r="K33" s="14">
        <f>IF(E33&lt;SIMULADOR2!$C$19,IF(I33-L33&lt;0,0,I33-L33-M33-N33),J33)</f>
        <v>0</v>
      </c>
      <c r="L33" s="14">
        <f t="shared" ca="1" si="4"/>
        <v>0</v>
      </c>
      <c r="M33" s="14">
        <f t="shared" si="14"/>
        <v>0</v>
      </c>
      <c r="N33" s="14">
        <f t="shared" ca="1" si="15"/>
        <v>0</v>
      </c>
      <c r="O33" s="14">
        <f t="shared" si="16"/>
        <v>0</v>
      </c>
      <c r="P33" s="9">
        <f t="shared" ca="1" si="5"/>
        <v>31</v>
      </c>
      <c r="Q33" s="9">
        <f ca="1">+IF(OR(Calculos!B31-SIMULADOR2!$C$25&lt;0,SIMULADOR2!$C$25=0),0,Calculos!B31-SIMULADOR2!$C$25)</f>
        <v>0</v>
      </c>
      <c r="R33" s="9">
        <f t="shared" ca="1" si="27"/>
        <v>0</v>
      </c>
      <c r="S33">
        <f ca="1">+IF(AND(Q34&lt;&gt;0,Q33=0),SIMULADOR2!$C$26,0)</f>
        <v>0</v>
      </c>
      <c r="T33" s="7">
        <f t="shared" ca="1" si="30"/>
        <v>0</v>
      </c>
      <c r="U33" s="7"/>
      <c r="V33" s="7">
        <f t="shared" ca="1" si="17"/>
        <v>0</v>
      </c>
      <c r="W33" s="7">
        <f t="shared" ca="1" si="31"/>
        <v>0</v>
      </c>
      <c r="X33" s="7">
        <f t="shared" ca="1" si="22"/>
        <v>0</v>
      </c>
      <c r="Y33" s="14">
        <f t="shared" ca="1" si="6"/>
        <v>0</v>
      </c>
      <c r="Z33" s="14">
        <f t="shared" ca="1" si="7"/>
        <v>0</v>
      </c>
      <c r="AA33" s="19"/>
      <c r="AB33" s="14">
        <f t="shared" ca="1" si="23"/>
        <v>0</v>
      </c>
      <c r="AC33" s="17">
        <f t="shared" ca="1" si="24"/>
        <v>0</v>
      </c>
      <c r="AD33" s="14"/>
      <c r="AE33">
        <f t="shared" ca="1" si="32"/>
        <v>0</v>
      </c>
      <c r="AF33">
        <f t="shared" ca="1" si="33"/>
        <v>0</v>
      </c>
      <c r="AG33" s="7">
        <f t="shared" ca="1" si="28"/>
        <v>0</v>
      </c>
      <c r="AH33">
        <f t="shared" ca="1" si="18"/>
        <v>0</v>
      </c>
      <c r="AI33" s="7">
        <f t="shared" ca="1" si="25"/>
        <v>0</v>
      </c>
      <c r="AJ33" s="7">
        <f t="shared" ca="1" si="26"/>
        <v>0</v>
      </c>
      <c r="AK33" s="7">
        <f t="shared" ca="1" si="8"/>
        <v>0</v>
      </c>
      <c r="AL33" s="7">
        <f t="shared" ca="1" si="19"/>
        <v>0</v>
      </c>
      <c r="AM33" s="14">
        <f t="shared" ca="1" si="29"/>
        <v>0</v>
      </c>
      <c r="AN33" s="7"/>
      <c r="AO33">
        <f t="shared" si="20"/>
        <v>28</v>
      </c>
      <c r="AP33" s="2">
        <f ca="1">+AP32+IF(SIMULADOR2!$C$25&lt;&gt;"",Calculos!P33+Calculos!R33,Calculos!H33)</f>
        <v>45962</v>
      </c>
      <c r="AQ33" s="7">
        <f ca="1">+IF(SUM(T$6:T33)=0,J33,IF($AQ$1=$AT$1,V33,AI33))</f>
        <v>0</v>
      </c>
      <c r="AR33" s="7">
        <f ca="1">+IF(SUM(T$6:T33)=0,M33,IF($AQ$1=$AT$1,Y33,AL33))</f>
        <v>0</v>
      </c>
      <c r="AS33" s="7">
        <f ca="1">+IF(SUM(T$6:T33)=0,N33,IF($AQ$1=$AT$1,Z33,AM33))</f>
        <v>0</v>
      </c>
      <c r="AT33" s="7">
        <f ca="1">+IF(SUM(T$6:T33)=0,0,IF($AQ$1=$AT$1,S33,AH33))</f>
        <v>0</v>
      </c>
      <c r="AU33" s="7">
        <f ca="1">+IF(SUM(T$6:T33)=0,K33,IF($AQ$1=$AT$1,W33,AJ33))</f>
        <v>0</v>
      </c>
      <c r="AV33" s="7">
        <f ca="1">+IF(SUM(T$6:T33)=0,L33,IF($AQ$1=$AT$1,X33,AK33))+AZ33</f>
        <v>0</v>
      </c>
      <c r="AX33" s="14">
        <f ca="1">+SIMULADOR2!L63</f>
        <v>0</v>
      </c>
      <c r="AY33" s="14">
        <f t="shared" ca="1" si="9"/>
        <v>0</v>
      </c>
      <c r="AZ33" s="26">
        <f t="shared" ca="1" si="10"/>
        <v>0</v>
      </c>
      <c r="BB33" s="14">
        <f t="shared" ca="1" si="11"/>
        <v>0</v>
      </c>
      <c r="BD33">
        <f t="shared" ca="1" si="21"/>
        <v>0</v>
      </c>
    </row>
    <row r="34" spans="1:56" x14ac:dyDescent="0.2">
      <c r="A34" s="2">
        <f t="shared" ca="1" si="1"/>
        <v>45992</v>
      </c>
      <c r="B34" s="2">
        <f ca="1">+IF(MONTH(EDATE(A34,1))=2,EDATE(A34,1),DATE(YEAR(EDATE(A34,1)),MONTH(EDATE(A34,1)),IF(SIMULADOR2!$C$13=50, 5,SIMULADOR2!$C$13) ))</f>
        <v>46023</v>
      </c>
      <c r="C34" s="35">
        <f t="shared" ca="1" si="0"/>
        <v>45998</v>
      </c>
      <c r="E34">
        <f t="shared" si="12"/>
        <v>29</v>
      </c>
      <c r="F34" s="9">
        <f t="shared" ca="1" si="2"/>
        <v>882</v>
      </c>
      <c r="G34" s="12">
        <f t="shared" ca="1" si="3"/>
        <v>0.19153386237971923</v>
      </c>
      <c r="H34" s="15">
        <f t="shared" ca="1" si="13"/>
        <v>30</v>
      </c>
      <c r="I34" s="14">
        <f ca="1">IF(E34&lt;=SIMULADOR2!$C$19,IF(SIMULADOR2!$C$19=E34,J34*(1+$F$3)^H34+J34*($G$3*H34),(SIMULADOR2!$E$36+$J$1+$K$1+IF(SIMULADOR2!$C$15=SIMULADOR2!$Z$9,SIMULADOR2!$C$16,0))/Calculos!$G$4),0)+M34+N34</f>
        <v>0</v>
      </c>
      <c r="J34" s="14">
        <f>IF(E34&lt;=SIMULADOR2!$C$19,J33-I33+L33+M33+N33,0)</f>
        <v>0</v>
      </c>
      <c r="K34" s="14">
        <f>IF(E34&lt;SIMULADOR2!$C$19,IF(I34-L34&lt;0,0,I34-L34-M34-N34),J34)</f>
        <v>0</v>
      </c>
      <c r="L34" s="14">
        <f t="shared" ca="1" si="4"/>
        <v>0</v>
      </c>
      <c r="M34" s="14">
        <f t="shared" si="14"/>
        <v>0</v>
      </c>
      <c r="N34" s="14">
        <f t="shared" ca="1" si="15"/>
        <v>0</v>
      </c>
      <c r="O34" s="14">
        <f t="shared" si="16"/>
        <v>0</v>
      </c>
      <c r="P34" s="9">
        <f t="shared" ca="1" si="5"/>
        <v>30</v>
      </c>
      <c r="Q34" s="9">
        <f ca="1">+IF(OR(Calculos!B32-SIMULADOR2!$C$25&lt;0,SIMULADOR2!$C$25=0),0,Calculos!B32-SIMULADOR2!$C$25)</f>
        <v>0</v>
      </c>
      <c r="R34" s="9">
        <f t="shared" ca="1" si="27"/>
        <v>0</v>
      </c>
      <c r="S34">
        <f ca="1">+IF(AND(Q35&lt;&gt;0,Q34=0),SIMULADOR2!$C$26,0)</f>
        <v>0</v>
      </c>
      <c r="T34" s="7">
        <f t="shared" ca="1" si="30"/>
        <v>0</v>
      </c>
      <c r="U34" s="7"/>
      <c r="V34" s="7">
        <f t="shared" ca="1" si="17"/>
        <v>0</v>
      </c>
      <c r="W34" s="7">
        <f t="shared" ca="1" si="31"/>
        <v>0</v>
      </c>
      <c r="X34" s="7">
        <f t="shared" ca="1" si="22"/>
        <v>0</v>
      </c>
      <c r="Y34" s="14">
        <f t="shared" ca="1" si="6"/>
        <v>0</v>
      </c>
      <c r="Z34" s="14">
        <f t="shared" ca="1" si="7"/>
        <v>0</v>
      </c>
      <c r="AA34" s="19"/>
      <c r="AB34" s="14">
        <f t="shared" ca="1" si="23"/>
        <v>0</v>
      </c>
      <c r="AC34" s="17">
        <f t="shared" ca="1" si="24"/>
        <v>0</v>
      </c>
      <c r="AD34" s="14"/>
      <c r="AE34">
        <f t="shared" ca="1" si="32"/>
        <v>0</v>
      </c>
      <c r="AF34">
        <f t="shared" ca="1" si="33"/>
        <v>0</v>
      </c>
      <c r="AG34" s="7">
        <f t="shared" ca="1" si="28"/>
        <v>0</v>
      </c>
      <c r="AH34">
        <f t="shared" ca="1" si="18"/>
        <v>0</v>
      </c>
      <c r="AI34" s="7">
        <f t="shared" ca="1" si="25"/>
        <v>0</v>
      </c>
      <c r="AJ34" s="7">
        <f t="shared" ca="1" si="26"/>
        <v>0</v>
      </c>
      <c r="AK34" s="7">
        <f t="shared" ca="1" si="8"/>
        <v>0</v>
      </c>
      <c r="AL34" s="7">
        <f t="shared" ca="1" si="19"/>
        <v>0</v>
      </c>
      <c r="AM34" s="14">
        <f t="shared" ca="1" si="29"/>
        <v>0</v>
      </c>
      <c r="AN34" s="7"/>
      <c r="AO34">
        <f t="shared" si="20"/>
        <v>29</v>
      </c>
      <c r="AP34" s="2">
        <f ca="1">+AP33+IF(SIMULADOR2!$C$25&lt;&gt;"",Calculos!P34+Calculos!R34,Calculos!H34)</f>
        <v>45992</v>
      </c>
      <c r="AQ34" s="7">
        <f ca="1">+IF(SUM(T$6:T34)=0,J34,IF($AQ$1=$AT$1,V34,AI34))</f>
        <v>0</v>
      </c>
      <c r="AR34" s="7">
        <f ca="1">+IF(SUM(T$6:T34)=0,M34,IF($AQ$1=$AT$1,Y34,AL34))</f>
        <v>0</v>
      </c>
      <c r="AS34" s="7">
        <f ca="1">+IF(SUM(T$6:T34)=0,N34,IF($AQ$1=$AT$1,Z34,AM34))</f>
        <v>0</v>
      </c>
      <c r="AT34" s="7">
        <f ca="1">+IF(SUM(T$6:T34)=0,0,IF($AQ$1=$AT$1,S34,AH34))</f>
        <v>0</v>
      </c>
      <c r="AU34" s="7">
        <f ca="1">+IF(SUM(T$6:T34)=0,K34,IF($AQ$1=$AT$1,W34,AJ34))</f>
        <v>0</v>
      </c>
      <c r="AV34" s="7">
        <f ca="1">+IF(SUM(T$6:T34)=0,L34,IF($AQ$1=$AT$1,X34,AK34))+AZ34</f>
        <v>0</v>
      </c>
      <c r="AX34" s="14">
        <f ca="1">+SIMULADOR2!L64</f>
        <v>0</v>
      </c>
      <c r="AY34" s="14">
        <f t="shared" ca="1" si="9"/>
        <v>0</v>
      </c>
      <c r="AZ34" s="26">
        <f t="shared" ca="1" si="10"/>
        <v>0</v>
      </c>
      <c r="BB34" s="14">
        <f t="shared" ca="1" si="11"/>
        <v>0</v>
      </c>
      <c r="BD34">
        <f t="shared" ca="1" si="21"/>
        <v>0</v>
      </c>
    </row>
    <row r="35" spans="1:56" x14ac:dyDescent="0.2">
      <c r="A35" s="2">
        <f t="shared" ca="1" si="1"/>
        <v>46023</v>
      </c>
      <c r="B35" s="2">
        <f ca="1">+IF(MONTH(EDATE(A35,1))=2,EDATE(A35,1),DATE(YEAR(EDATE(A35,1)),MONTH(EDATE(A35,1)),IF(SIMULADOR2!$C$13=50, 5,SIMULADOR2!$C$13) ))</f>
        <v>46054</v>
      </c>
      <c r="C35" s="35">
        <f t="shared" ca="1" si="0"/>
        <v>46029</v>
      </c>
      <c r="E35">
        <f t="shared" si="12"/>
        <v>30</v>
      </c>
      <c r="F35" s="9">
        <f t="shared" ca="1" si="2"/>
        <v>913</v>
      </c>
      <c r="G35" s="12">
        <f t="shared" ca="1" si="3"/>
        <v>0.18072505678850981</v>
      </c>
      <c r="H35" s="15">
        <f t="shared" ca="1" si="13"/>
        <v>31</v>
      </c>
      <c r="I35" s="14">
        <f ca="1">IF(E35&lt;=SIMULADOR2!$C$19,IF(SIMULADOR2!$C$19=E35,J35*(1+$F$3)^H35+J35*($G$3*H35),(SIMULADOR2!$E$36+$J$1+$K$1+IF(SIMULADOR2!$C$15=SIMULADOR2!$Z$9,SIMULADOR2!$C$16,0))/Calculos!$G$4),0)+M35+N35</f>
        <v>0</v>
      </c>
      <c r="J35" s="14">
        <f>IF(E35&lt;=SIMULADOR2!$C$19,J34-I34+L34+M34+N34,0)</f>
        <v>0</v>
      </c>
      <c r="K35" s="14">
        <f>IF(E35&lt;SIMULADOR2!$C$19,IF(I35-L35&lt;0,0,I35-L35-M35-N35),J35)</f>
        <v>0</v>
      </c>
      <c r="L35" s="14">
        <f t="shared" ca="1" si="4"/>
        <v>0</v>
      </c>
      <c r="M35" s="14">
        <f t="shared" si="14"/>
        <v>0</v>
      </c>
      <c r="N35" s="14">
        <f t="shared" ca="1" si="15"/>
        <v>0</v>
      </c>
      <c r="O35" s="14">
        <f t="shared" si="16"/>
        <v>0</v>
      </c>
      <c r="P35" s="9">
        <f t="shared" ca="1" si="5"/>
        <v>31</v>
      </c>
      <c r="Q35" s="9">
        <f ca="1">+IF(OR(Calculos!B33-SIMULADOR2!$C$25&lt;0,SIMULADOR2!$C$25=0),0,Calculos!B33-SIMULADOR2!$C$25)</f>
        <v>0</v>
      </c>
      <c r="R35" s="9">
        <f t="shared" ca="1" si="27"/>
        <v>0</v>
      </c>
      <c r="S35">
        <f ca="1">+IF(AND(Q36&lt;&gt;0,Q35=0),SIMULADOR2!$C$26,0)</f>
        <v>0</v>
      </c>
      <c r="T35" s="7">
        <f t="shared" ca="1" si="30"/>
        <v>0</v>
      </c>
      <c r="U35" s="7"/>
      <c r="V35" s="7">
        <f t="shared" ca="1" si="17"/>
        <v>0</v>
      </c>
      <c r="W35" s="7">
        <f t="shared" ca="1" si="31"/>
        <v>0</v>
      </c>
      <c r="X35" s="7">
        <f t="shared" ca="1" si="22"/>
        <v>0</v>
      </c>
      <c r="Y35" s="14">
        <f t="shared" ca="1" si="6"/>
        <v>0</v>
      </c>
      <c r="Z35" s="14">
        <f t="shared" ca="1" si="7"/>
        <v>0</v>
      </c>
      <c r="AA35" s="19"/>
      <c r="AB35" s="14">
        <f t="shared" ca="1" si="23"/>
        <v>0</v>
      </c>
      <c r="AC35" s="17">
        <f t="shared" ca="1" si="24"/>
        <v>0</v>
      </c>
      <c r="AD35" s="14"/>
      <c r="AE35">
        <f t="shared" ca="1" si="32"/>
        <v>0</v>
      </c>
      <c r="AF35">
        <f t="shared" ca="1" si="33"/>
        <v>0</v>
      </c>
      <c r="AG35" s="7">
        <f t="shared" ca="1" si="28"/>
        <v>0</v>
      </c>
      <c r="AH35">
        <f t="shared" ca="1" si="18"/>
        <v>0</v>
      </c>
      <c r="AI35" s="7">
        <f t="shared" ca="1" si="25"/>
        <v>0</v>
      </c>
      <c r="AJ35" s="7">
        <f t="shared" ca="1" si="26"/>
        <v>0</v>
      </c>
      <c r="AK35" s="7">
        <f t="shared" ca="1" si="8"/>
        <v>0</v>
      </c>
      <c r="AL35" s="7">
        <f t="shared" ca="1" si="19"/>
        <v>0</v>
      </c>
      <c r="AM35" s="14">
        <f t="shared" ca="1" si="29"/>
        <v>0</v>
      </c>
      <c r="AN35" s="7"/>
      <c r="AO35">
        <f t="shared" si="20"/>
        <v>30</v>
      </c>
      <c r="AP35" s="2">
        <f ca="1">+AP34+IF(SIMULADOR2!$C$25&lt;&gt;"",Calculos!P35+Calculos!R35,Calculos!H35)</f>
        <v>46023</v>
      </c>
      <c r="AQ35" s="7">
        <f ca="1">+IF(SUM(T$6:T35)=0,J35,IF($AQ$1=$AT$1,V35,AI35))</f>
        <v>0</v>
      </c>
      <c r="AR35" s="7">
        <f ca="1">+IF(SUM(T$6:T35)=0,M35,IF($AQ$1=$AT$1,Y35,AL35))</f>
        <v>0</v>
      </c>
      <c r="AS35" s="7">
        <f ca="1">+IF(SUM(T$6:T35)=0,N35,IF($AQ$1=$AT$1,Z35,AM35))</f>
        <v>0</v>
      </c>
      <c r="AT35" s="7">
        <f ca="1">+IF(SUM(T$6:T35)=0,0,IF($AQ$1=$AT$1,S35,AH35))</f>
        <v>0</v>
      </c>
      <c r="AU35" s="7">
        <f ca="1">+IF(SUM(T$6:T35)=0,K35,IF($AQ$1=$AT$1,W35,AJ35))</f>
        <v>0</v>
      </c>
      <c r="AV35" s="7">
        <f ca="1">+IF(SUM(T$6:T35)=0,L35,IF($AQ$1=$AT$1,X35,AK35))+AZ35</f>
        <v>0</v>
      </c>
      <c r="AX35" s="14">
        <f ca="1">+SIMULADOR2!L65</f>
        <v>0</v>
      </c>
      <c r="AY35" s="14">
        <f t="shared" ca="1" si="9"/>
        <v>0</v>
      </c>
      <c r="AZ35" s="26">
        <f t="shared" ca="1" si="10"/>
        <v>0</v>
      </c>
      <c r="BB35" s="14">
        <f t="shared" ca="1" si="11"/>
        <v>0</v>
      </c>
      <c r="BD35">
        <f t="shared" ca="1" si="21"/>
        <v>0</v>
      </c>
    </row>
    <row r="36" spans="1:56" x14ac:dyDescent="0.2">
      <c r="A36" s="2">
        <f t="shared" ca="1" si="1"/>
        <v>46054</v>
      </c>
      <c r="B36" s="2">
        <f ca="1">+IF(MONTH(EDATE(A36,1))=2,EDATE(A36,1),DATE(YEAR(EDATE(A36,1)),MONTH(EDATE(A36,1)),IF(SIMULADOR2!$C$13=50, 5,SIMULADOR2!$C$13) ))</f>
        <v>46082</v>
      </c>
      <c r="C36" s="35">
        <f t="shared" ca="1" si="0"/>
        <v>46057</v>
      </c>
      <c r="E36">
        <f t="shared" si="12"/>
        <v>31</v>
      </c>
      <c r="F36" s="9">
        <f t="shared" ca="1" si="2"/>
        <v>944</v>
      </c>
      <c r="G36" s="12">
        <f t="shared" ca="1" si="3"/>
        <v>0.17052622312005603</v>
      </c>
      <c r="H36" s="15">
        <f t="shared" ca="1" si="13"/>
        <v>31</v>
      </c>
      <c r="I36" s="14">
        <f ca="1">IF(E36&lt;=SIMULADOR2!$C$19,IF(SIMULADOR2!$C$19=E36,J36*(1+$F$3)^H36+J36*($G$3*H36),(SIMULADOR2!$E$36+$J$1+$K$1+IF(SIMULADOR2!$C$15=SIMULADOR2!$Z$9,SIMULADOR2!$C$16,0))/Calculos!$G$4),0)+M36+N36</f>
        <v>0</v>
      </c>
      <c r="J36" s="14">
        <f>IF(E36&lt;=SIMULADOR2!$C$19,J35-I35+L35+M35+N35,0)</f>
        <v>0</v>
      </c>
      <c r="K36" s="14">
        <f>IF(E36&lt;SIMULADOR2!$C$19,IF(I36-L36&lt;0,0,I36-L36-M36-N36),J36)</f>
        <v>0</v>
      </c>
      <c r="L36" s="14">
        <f t="shared" ca="1" si="4"/>
        <v>0</v>
      </c>
      <c r="M36" s="14">
        <f t="shared" si="14"/>
        <v>0</v>
      </c>
      <c r="N36" s="14">
        <f t="shared" ca="1" si="15"/>
        <v>0</v>
      </c>
      <c r="O36" s="14">
        <f t="shared" si="16"/>
        <v>0</v>
      </c>
      <c r="P36" s="9">
        <f t="shared" ca="1" si="5"/>
        <v>31</v>
      </c>
      <c r="Q36" s="9">
        <f ca="1">+IF(OR(Calculos!B34-SIMULADOR2!$C$25&lt;0,SIMULADOR2!$C$25=0),0,Calculos!B34-SIMULADOR2!$C$25)</f>
        <v>0</v>
      </c>
      <c r="R36" s="9">
        <f t="shared" ca="1" si="27"/>
        <v>0</v>
      </c>
      <c r="S36">
        <f ca="1">+IF(AND(Q37&lt;&gt;0,Q36=0),SIMULADOR2!$C$26,0)</f>
        <v>0</v>
      </c>
      <c r="T36" s="7">
        <f t="shared" ca="1" si="30"/>
        <v>0</v>
      </c>
      <c r="U36" s="7"/>
      <c r="V36" s="7">
        <f t="shared" ca="1" si="17"/>
        <v>0</v>
      </c>
      <c r="W36" s="7">
        <f t="shared" ca="1" si="31"/>
        <v>0</v>
      </c>
      <c r="X36" s="7">
        <f t="shared" ca="1" si="22"/>
        <v>0</v>
      </c>
      <c r="Y36" s="14">
        <f t="shared" ca="1" si="6"/>
        <v>0</v>
      </c>
      <c r="Z36" s="14">
        <f t="shared" ca="1" si="7"/>
        <v>0</v>
      </c>
      <c r="AA36" s="19"/>
      <c r="AB36" s="14">
        <f t="shared" ca="1" si="23"/>
        <v>0</v>
      </c>
      <c r="AC36" s="17">
        <f t="shared" ca="1" si="24"/>
        <v>0</v>
      </c>
      <c r="AD36" s="14"/>
      <c r="AE36">
        <f t="shared" ca="1" si="32"/>
        <v>0</v>
      </c>
      <c r="AF36">
        <f t="shared" ca="1" si="33"/>
        <v>0</v>
      </c>
      <c r="AG36" s="7">
        <f t="shared" ca="1" si="28"/>
        <v>0</v>
      </c>
      <c r="AH36">
        <f t="shared" ca="1" si="18"/>
        <v>0</v>
      </c>
      <c r="AI36" s="7">
        <f t="shared" ca="1" si="25"/>
        <v>0</v>
      </c>
      <c r="AJ36" s="7">
        <f t="shared" ca="1" si="26"/>
        <v>0</v>
      </c>
      <c r="AK36" s="7">
        <f t="shared" ca="1" si="8"/>
        <v>0</v>
      </c>
      <c r="AL36" s="7">
        <f t="shared" ca="1" si="19"/>
        <v>0</v>
      </c>
      <c r="AM36" s="14">
        <f t="shared" ca="1" si="29"/>
        <v>0</v>
      </c>
      <c r="AN36" s="7"/>
      <c r="AO36">
        <f t="shared" si="20"/>
        <v>31</v>
      </c>
      <c r="AP36" s="2">
        <f ca="1">+AP35+IF(SIMULADOR2!$C$25&lt;&gt;"",Calculos!P36+Calculos!R36,Calculos!H36)</f>
        <v>46054</v>
      </c>
      <c r="AQ36" s="7">
        <f ca="1">+IF(SUM(T$6:T36)=0,J36,IF($AQ$1=$AT$1,V36,AI36))</f>
        <v>0</v>
      </c>
      <c r="AR36" s="7">
        <f ca="1">+IF(SUM(T$6:T36)=0,M36,IF($AQ$1=$AT$1,Y36,AL36))</f>
        <v>0</v>
      </c>
      <c r="AS36" s="7">
        <f ca="1">+IF(SUM(T$6:T36)=0,N36,IF($AQ$1=$AT$1,Z36,AM36))</f>
        <v>0</v>
      </c>
      <c r="AT36" s="7">
        <f ca="1">+IF(SUM(T$6:T36)=0,0,IF($AQ$1=$AT$1,S36,AH36))</f>
        <v>0</v>
      </c>
      <c r="AU36" s="7">
        <f ca="1">+IF(SUM(T$6:T36)=0,K36,IF($AQ$1=$AT$1,W36,AJ36))</f>
        <v>0</v>
      </c>
      <c r="AV36" s="7">
        <f ca="1">+IF(SUM(T$6:T36)=0,L36,IF($AQ$1=$AT$1,X36,AK36))+AZ36</f>
        <v>0</v>
      </c>
      <c r="AX36" s="14">
        <f ca="1">+SIMULADOR2!L66</f>
        <v>0</v>
      </c>
      <c r="AY36" s="14">
        <f t="shared" ca="1" si="9"/>
        <v>0</v>
      </c>
      <c r="AZ36" s="26">
        <f t="shared" ca="1" si="10"/>
        <v>0</v>
      </c>
      <c r="BB36" s="14">
        <f t="shared" ca="1" si="11"/>
        <v>0</v>
      </c>
      <c r="BD36">
        <f t="shared" ca="1" si="21"/>
        <v>0</v>
      </c>
    </row>
    <row r="37" spans="1:56" x14ac:dyDescent="0.2">
      <c r="A37" s="2">
        <f t="shared" ca="1" si="1"/>
        <v>46082</v>
      </c>
      <c r="B37" s="2">
        <f ca="1">+IF(MONTH(EDATE(A37,1))=2,EDATE(A37,1),DATE(YEAR(EDATE(A37,1)),MONTH(EDATE(A37,1)),IF(SIMULADOR2!$C$13=50, 5,SIMULADOR2!$C$13) ))</f>
        <v>46113</v>
      </c>
      <c r="C37" s="35">
        <f t="shared" ref="C37:C68" ca="1" si="34">+B37-25</f>
        <v>46088</v>
      </c>
      <c r="E37">
        <f t="shared" si="12"/>
        <v>32</v>
      </c>
      <c r="F37" s="9">
        <f t="shared" ca="1" si="2"/>
        <v>972</v>
      </c>
      <c r="G37" s="12">
        <f t="shared" ca="1" si="3"/>
        <v>0.1618099852188272</v>
      </c>
      <c r="H37" s="15">
        <f t="shared" ca="1" si="13"/>
        <v>28</v>
      </c>
      <c r="I37" s="14">
        <f ca="1">IF(E37&lt;=SIMULADOR2!$C$19,IF(SIMULADOR2!$C$19=E37,J37*(1+$F$3)^H37+J37*($G$3*H37),(SIMULADOR2!$E$36+$J$1+$K$1+IF(SIMULADOR2!$C$15=SIMULADOR2!$Z$9,SIMULADOR2!$C$16,0))/Calculos!$G$4),0)+M37+N37</f>
        <v>0</v>
      </c>
      <c r="J37" s="14">
        <f>IF(E37&lt;=SIMULADOR2!$C$19,J36-I36+L36+M36+N36,0)</f>
        <v>0</v>
      </c>
      <c r="K37" s="14">
        <f>IF(E37&lt;SIMULADOR2!$C$19,IF(I37-L37&lt;0,0,I37-L37-M37-N37),J37)</f>
        <v>0</v>
      </c>
      <c r="L37" s="14">
        <f t="shared" ca="1" si="4"/>
        <v>0</v>
      </c>
      <c r="M37" s="14">
        <f t="shared" si="14"/>
        <v>0</v>
      </c>
      <c r="N37" s="14">
        <f t="shared" ca="1" si="15"/>
        <v>0</v>
      </c>
      <c r="O37" s="14">
        <f t="shared" si="16"/>
        <v>0</v>
      </c>
      <c r="P37" s="9">
        <f t="shared" ca="1" si="5"/>
        <v>28</v>
      </c>
      <c r="Q37" s="9">
        <f ca="1">+IF(OR(Calculos!B35-SIMULADOR2!$C$25&lt;0,SIMULADOR2!$C$25=0),0,Calculos!B35-SIMULADOR2!$C$25)</f>
        <v>0</v>
      </c>
      <c r="R37" s="9">
        <f t="shared" ca="1" si="27"/>
        <v>0</v>
      </c>
      <c r="S37">
        <f ca="1">+IF(AND(Q38&lt;&gt;0,Q37=0),SIMULADOR2!$C$26,0)</f>
        <v>0</v>
      </c>
      <c r="T37" s="7">
        <f t="shared" ca="1" si="30"/>
        <v>0</v>
      </c>
      <c r="U37" s="7"/>
      <c r="V37" s="7">
        <f t="shared" ca="1" si="17"/>
        <v>0</v>
      </c>
      <c r="W37" s="7">
        <f t="shared" ca="1" si="31"/>
        <v>0</v>
      </c>
      <c r="X37" s="7">
        <f t="shared" ca="1" si="22"/>
        <v>0</v>
      </c>
      <c r="Y37" s="14">
        <f t="shared" ca="1" si="6"/>
        <v>0</v>
      </c>
      <c r="Z37" s="14">
        <f t="shared" ca="1" si="7"/>
        <v>0</v>
      </c>
      <c r="AA37" s="19"/>
      <c r="AB37" s="14">
        <f t="shared" ca="1" si="23"/>
        <v>0</v>
      </c>
      <c r="AC37" s="17">
        <f t="shared" ca="1" si="24"/>
        <v>0</v>
      </c>
      <c r="AD37" s="14"/>
      <c r="AE37">
        <f t="shared" ca="1" si="32"/>
        <v>0</v>
      </c>
      <c r="AF37">
        <f t="shared" ca="1" si="33"/>
        <v>0</v>
      </c>
      <c r="AG37" s="7">
        <f t="shared" ca="1" si="28"/>
        <v>0</v>
      </c>
      <c r="AH37">
        <f t="shared" ca="1" si="18"/>
        <v>0</v>
      </c>
      <c r="AI37" s="7">
        <f t="shared" ca="1" si="25"/>
        <v>0</v>
      </c>
      <c r="AJ37" s="7">
        <f t="shared" ca="1" si="26"/>
        <v>0</v>
      </c>
      <c r="AK37" s="7">
        <f t="shared" ca="1" si="8"/>
        <v>0</v>
      </c>
      <c r="AL37" s="7">
        <f t="shared" ca="1" si="19"/>
        <v>0</v>
      </c>
      <c r="AM37" s="14">
        <f t="shared" ca="1" si="29"/>
        <v>0</v>
      </c>
      <c r="AN37" s="7"/>
      <c r="AO37">
        <f t="shared" si="20"/>
        <v>32</v>
      </c>
      <c r="AP37" s="2">
        <f ca="1">+AP36+IF(SIMULADOR2!$C$25&lt;&gt;"",Calculos!P37+Calculos!R37,Calculos!H37)</f>
        <v>46082</v>
      </c>
      <c r="AQ37" s="7">
        <f ca="1">+IF(SUM(T$6:T37)=0,J37,IF($AQ$1=$AT$1,V37,AI37))</f>
        <v>0</v>
      </c>
      <c r="AR37" s="7">
        <f ca="1">+IF(SUM(T$6:T37)=0,M37,IF($AQ$1=$AT$1,Y37,AL37))</f>
        <v>0</v>
      </c>
      <c r="AS37" s="7">
        <f ca="1">+IF(SUM(T$6:T37)=0,N37,IF($AQ$1=$AT$1,Z37,AM37))</f>
        <v>0</v>
      </c>
      <c r="AT37" s="7">
        <f ca="1">+IF(SUM(T$6:T37)=0,0,IF($AQ$1=$AT$1,S37,AH37))</f>
        <v>0</v>
      </c>
      <c r="AU37" s="7">
        <f ca="1">+IF(SUM(T$6:T37)=0,K37,IF($AQ$1=$AT$1,W37,AJ37))</f>
        <v>0</v>
      </c>
      <c r="AV37" s="7">
        <f ca="1">+IF(SUM(T$6:T37)=0,L37,IF($AQ$1=$AT$1,X37,AK37))+AZ37</f>
        <v>0</v>
      </c>
      <c r="AX37" s="14">
        <f ca="1">+SIMULADOR2!L67</f>
        <v>0</v>
      </c>
      <c r="AY37" s="14">
        <f t="shared" ca="1" si="9"/>
        <v>0</v>
      </c>
      <c r="AZ37" s="26">
        <f t="shared" ca="1" si="10"/>
        <v>0</v>
      </c>
      <c r="BB37" s="14">
        <f t="shared" ca="1" si="11"/>
        <v>0</v>
      </c>
      <c r="BD37">
        <f t="shared" ca="1" si="21"/>
        <v>0</v>
      </c>
    </row>
    <row r="38" spans="1:56" x14ac:dyDescent="0.2">
      <c r="A38" s="2">
        <f t="shared" ref="A38:A69" ca="1" si="35">+B37</f>
        <v>46113</v>
      </c>
      <c r="B38" s="2">
        <f ca="1">+IF(MONTH(EDATE(A38,1))=2,EDATE(A38,1),DATE(YEAR(EDATE(A38,1)),MONTH(EDATE(A38,1)),IF(SIMULADOR2!$C$13=50, 5,SIMULADOR2!$C$13) ))</f>
        <v>46143</v>
      </c>
      <c r="C38" s="35">
        <f t="shared" ca="1" si="34"/>
        <v>46118</v>
      </c>
      <c r="E38">
        <f t="shared" si="12"/>
        <v>33</v>
      </c>
      <c r="F38" s="9">
        <f t="shared" ref="F38:F69" ca="1" si="36">+B37-$A$5</f>
        <v>1003</v>
      </c>
      <c r="G38" s="12">
        <f t="shared" ref="G38:G69" ca="1" si="37">1/((1+$F$3)^F38)</f>
        <v>0.1526785833287562</v>
      </c>
      <c r="H38" s="15">
        <f t="shared" ca="1" si="13"/>
        <v>31</v>
      </c>
      <c r="I38" s="14">
        <f ca="1">IF(E38&lt;=SIMULADOR2!$C$19,IF(SIMULADOR2!$C$19=E38,J38*(1+$F$3)^H38+J38*($G$3*H38),(SIMULADOR2!$E$36+$J$1+$K$1+IF(SIMULADOR2!$C$15=SIMULADOR2!$Z$9,SIMULADOR2!$C$16,0))/Calculos!$G$4),0)+M38+N38</f>
        <v>0</v>
      </c>
      <c r="J38" s="14">
        <f>IF(E38&lt;=SIMULADOR2!$C$19,J37-I37+L37+M37+N37,0)</f>
        <v>0</v>
      </c>
      <c r="K38" s="14">
        <f>IF(E38&lt;SIMULADOR2!$C$19,IF(I38-L38&lt;0,0,I38-L38-M38-N38),J38)</f>
        <v>0</v>
      </c>
      <c r="L38" s="14">
        <f t="shared" ref="L38:L69" ca="1" si="38">J38*((1+$F$3)^H38-1)</f>
        <v>0</v>
      </c>
      <c r="M38" s="14">
        <f t="shared" si="14"/>
        <v>0</v>
      </c>
      <c r="N38" s="14">
        <f t="shared" ca="1" si="15"/>
        <v>0</v>
      </c>
      <c r="O38" s="14">
        <f t="shared" si="16"/>
        <v>0</v>
      </c>
      <c r="P38" s="9">
        <f t="shared" ref="P38:P69" ca="1" si="39">+H38-R39</f>
        <v>31</v>
      </c>
      <c r="Q38" s="9">
        <f ca="1">+IF(OR(Calculos!B36-SIMULADOR2!$C$25&lt;0,SIMULADOR2!$C$25=0),0,Calculos!B36-SIMULADOR2!$C$25)</f>
        <v>0</v>
      </c>
      <c r="R38" s="9">
        <f t="shared" ca="1" si="27"/>
        <v>0</v>
      </c>
      <c r="S38">
        <f ca="1">+IF(AND(Q39&lt;&gt;0,Q38=0),SIMULADOR2!$C$26,0)</f>
        <v>0</v>
      </c>
      <c r="T38" s="7">
        <f t="shared" ca="1" si="30"/>
        <v>0</v>
      </c>
      <c r="U38" s="7"/>
      <c r="V38" s="7">
        <f t="shared" ca="1" si="17"/>
        <v>0</v>
      </c>
      <c r="W38" s="7">
        <f t="shared" ca="1" si="31"/>
        <v>0</v>
      </c>
      <c r="X38" s="7">
        <f t="shared" ca="1" si="22"/>
        <v>0</v>
      </c>
      <c r="Y38" s="14">
        <f t="shared" ref="Y38:Y69" ca="1" si="40">IF(OR(BD37=1,AND(S38&lt;&gt;0,BD38=0)),$M$4,IF(AND(R38+S38&gt;0,S37=0,ABS(V37-W37)&gt;0.01),$M$4,0))</f>
        <v>0</v>
      </c>
      <c r="Z38" s="14">
        <f t="shared" ref="Z38:Z69" ca="1" si="41">IF(OR(BD37=1,AND(S38&lt;&gt;0,BD38=0)),$N$4,IF(AND(R38+S38&gt;0,S37=0,ABS(V37-W37)&gt;0.01),$N$4,0))</f>
        <v>0</v>
      </c>
      <c r="AA38" s="19"/>
      <c r="AB38" s="14">
        <f t="shared" ca="1" si="23"/>
        <v>0</v>
      </c>
      <c r="AC38" s="17">
        <f t="shared" ca="1" si="24"/>
        <v>0</v>
      </c>
      <c r="AD38" s="14"/>
      <c r="AE38">
        <f t="shared" ca="1" si="32"/>
        <v>0</v>
      </c>
      <c r="AF38">
        <f t="shared" ca="1" si="33"/>
        <v>0</v>
      </c>
      <c r="AG38" s="7">
        <f t="shared" ca="1" si="28"/>
        <v>0</v>
      </c>
      <c r="AH38">
        <f t="shared" ca="1" si="18"/>
        <v>0</v>
      </c>
      <c r="AI38" s="7">
        <f t="shared" ca="1" si="25"/>
        <v>0</v>
      </c>
      <c r="AJ38" s="7">
        <f t="shared" ca="1" si="26"/>
        <v>0</v>
      </c>
      <c r="AK38" s="7">
        <f t="shared" ref="AK38:AK69" ca="1" si="42">IF(BD38=1,AI38*((1+$F$3)^(P38+R38)-1),IF(AH38&lt;&gt;0,L38,AI38*((1+$F$3)^(P38+R38)-1)))</f>
        <v>0</v>
      </c>
      <c r="AL38" s="7">
        <f t="shared" ref="AL38:AL69" ca="1" si="43">+IF(OR(BD37=1,AND($S37=0,$AI38&gt;0,BD38=0)),$M$4,0)</f>
        <v>0</v>
      </c>
      <c r="AM38" s="14">
        <f t="shared" ca="1" si="29"/>
        <v>0</v>
      </c>
      <c r="AN38" s="7"/>
      <c r="AO38">
        <f t="shared" si="20"/>
        <v>33</v>
      </c>
      <c r="AP38" s="2">
        <f ca="1">+AP37+IF(SIMULADOR2!$C$25&lt;&gt;"",Calculos!P38+Calculos!R38,Calculos!H38)</f>
        <v>46113</v>
      </c>
      <c r="AQ38" s="7">
        <f ca="1">+IF(SUM(T$6:T38)=0,J38,IF($AQ$1=$AT$1,V38,AI38))</f>
        <v>0</v>
      </c>
      <c r="AR38" s="7">
        <f ca="1">+IF(SUM(T$6:T38)=0,M38,IF($AQ$1=$AT$1,Y38,AL38))</f>
        <v>0</v>
      </c>
      <c r="AS38" s="7">
        <f ca="1">+IF(SUM(T$6:T38)=0,N38,IF($AQ$1=$AT$1,Z38,AM38))</f>
        <v>0</v>
      </c>
      <c r="AT38" s="7">
        <f ca="1">+IF(SUM(T$6:T38)=0,0,IF($AQ$1=$AT$1,S38,AH38))</f>
        <v>0</v>
      </c>
      <c r="AU38" s="7">
        <f ca="1">+IF(SUM(T$6:T38)=0,K38,IF($AQ$1=$AT$1,W38,AJ38))</f>
        <v>0</v>
      </c>
      <c r="AV38" s="7">
        <f ca="1">+IF(SUM(T$6:T38)=0,L38,IF($AQ$1=$AT$1,X38,AK38))+AZ38</f>
        <v>0</v>
      </c>
      <c r="AX38" s="14">
        <f ca="1">+SIMULADOR2!L68</f>
        <v>0</v>
      </c>
      <c r="AY38" s="14">
        <f t="shared" ref="AY38:AY69" ca="1" si="44">IF(AX38=0,0,F38)</f>
        <v>0</v>
      </c>
      <c r="AZ38" s="26">
        <f t="shared" ref="AZ38:AZ69" ca="1" si="45">+AQ38-AQ39-AU38</f>
        <v>0</v>
      </c>
      <c r="BB38" s="14">
        <f t="shared" ref="BB38:BB69" ca="1" si="46">+AX38</f>
        <v>0</v>
      </c>
      <c r="BD38">
        <f t="shared" ref="BD38:BD69" ca="1" si="47">+IF(AND(AP38&lt;C37,AP38&gt;B36),1,0)</f>
        <v>0</v>
      </c>
    </row>
    <row r="39" spans="1:56" x14ac:dyDescent="0.2">
      <c r="A39" s="2">
        <f t="shared" ca="1" si="35"/>
        <v>46143</v>
      </c>
      <c r="B39" s="2">
        <f ca="1">+IF(MONTH(EDATE(A39,1))=2,EDATE(A39,1),DATE(YEAR(EDATE(A39,1)),MONTH(EDATE(A39,1)),IF(SIMULADOR2!$C$13=50, 5,SIMULADOR2!$C$13) ))</f>
        <v>46174</v>
      </c>
      <c r="C39" s="35">
        <f t="shared" ca="1" si="34"/>
        <v>46149</v>
      </c>
      <c r="E39">
        <f t="shared" si="12"/>
        <v>34</v>
      </c>
      <c r="F39" s="9">
        <f t="shared" ca="1" si="36"/>
        <v>1033</v>
      </c>
      <c r="G39" s="12">
        <f t="shared" ca="1" si="37"/>
        <v>0.14433268986972905</v>
      </c>
      <c r="H39" s="15">
        <f t="shared" ref="H39:H70" ca="1" si="48">+F39-F38</f>
        <v>30</v>
      </c>
      <c r="I39" s="14">
        <f ca="1">IF(E39&lt;=SIMULADOR2!$C$19,IF(SIMULADOR2!$C$19=E39,J39*(1+$F$3)^H39+J39*($G$3*H39),(SIMULADOR2!$E$36+$J$1+$K$1+IF(SIMULADOR2!$C$15=SIMULADOR2!$Z$9,SIMULADOR2!$C$16,0))/Calculos!$G$4),0)+M39+N39</f>
        <v>0</v>
      </c>
      <c r="J39" s="14">
        <f>IF(E39&lt;=SIMULADOR2!$C$19,J38-I38+L38+M38+N38,0)</f>
        <v>0</v>
      </c>
      <c r="K39" s="14">
        <f>IF(E39&lt;SIMULADOR2!$C$19,IF(I39-L39&lt;0,0,I39-L39-M39-N39),J39)</f>
        <v>0</v>
      </c>
      <c r="L39" s="14">
        <f t="shared" ca="1" si="38"/>
        <v>0</v>
      </c>
      <c r="M39" s="14">
        <f t="shared" si="14"/>
        <v>0</v>
      </c>
      <c r="N39" s="14">
        <f t="shared" ref="N39:N70" ca="1" si="49">IF(L39&lt;&gt;0,$N$4,0)</f>
        <v>0</v>
      </c>
      <c r="O39" s="14">
        <f t="shared" ref="O39:O70" si="50">+J39+K38-J38</f>
        <v>0</v>
      </c>
      <c r="P39" s="9">
        <f t="shared" ca="1" si="39"/>
        <v>30</v>
      </c>
      <c r="Q39" s="9">
        <f ca="1">+IF(OR(Calculos!B37-SIMULADOR2!$C$25&lt;0,SIMULADOR2!$C$25=0),0,Calculos!B37-SIMULADOR2!$C$25)</f>
        <v>0</v>
      </c>
      <c r="R39" s="9">
        <f t="shared" ca="1" si="27"/>
        <v>0</v>
      </c>
      <c r="S39">
        <f ca="1">+IF(AND(Q40&lt;&gt;0,Q39=0),SIMULADOR2!$C$26,0)</f>
        <v>0</v>
      </c>
      <c r="T39" s="7">
        <f t="shared" ca="1" si="30"/>
        <v>0</v>
      </c>
      <c r="U39" s="7"/>
      <c r="V39" s="7">
        <f t="shared" ref="V39:V70" ca="1" si="51">IF(AND(IF(S39&lt;&gt;0,J39,V38-T38+X38+Y38)&lt;0.05,IF(S39&lt;&gt;0,J39,V38-T38+X38+Y38+Z38)&gt;-0.05),0,IF(S39&lt;&gt;0,J39,V38-T38+X38+Y38+Z38))</f>
        <v>0</v>
      </c>
      <c r="W39" s="7">
        <f t="shared" ca="1" si="31"/>
        <v>0</v>
      </c>
      <c r="X39" s="7">
        <f t="shared" ref="X39:X70" ca="1" si="52">IF(BD39=1,V39*((1+$F$3)^(P39+R39)-1),IF(S39&lt;&gt;0,L39,V39*((1+$F$3)^(P39+R39)-1)))</f>
        <v>0</v>
      </c>
      <c r="Y39" s="14">
        <f t="shared" ca="1" si="40"/>
        <v>0</v>
      </c>
      <c r="Z39" s="14">
        <f t="shared" ca="1" si="41"/>
        <v>0</v>
      </c>
      <c r="AA39" s="19"/>
      <c r="AB39" s="14">
        <f t="shared" ca="1" si="23"/>
        <v>0</v>
      </c>
      <c r="AC39" s="17">
        <f t="shared" ca="1" si="24"/>
        <v>0</v>
      </c>
      <c r="AD39" s="14"/>
      <c r="AE39">
        <f t="shared" ref="AE39:AE70" ca="1" si="53">+IF(AND(AF38=0,AF39&lt;&gt;0),1,0)</f>
        <v>0</v>
      </c>
      <c r="AF39">
        <f t="shared" ca="1" si="33"/>
        <v>0</v>
      </c>
      <c r="AG39" s="7">
        <f t="shared" ca="1" si="28"/>
        <v>0</v>
      </c>
      <c r="AH39">
        <f t="shared" ref="AH39:AH70" ca="1" si="54">+S39</f>
        <v>0</v>
      </c>
      <c r="AI39" s="7">
        <f t="shared" ref="AI39:AI70" ca="1" si="55">IF(AND(IF(AND(V38=0,V39&lt;&gt;0),V39,AI38-AG38+AK38+AL38+AM38)&gt;-0.05,IF(AND(V38=0,V39&lt;&gt;0),V39,AI38-AG38+AK38+AL38+AM38)&lt;0.05),0,IF(AND(V38=0,V39&lt;&gt;0),V39,AI38-AG38+AK38+AL38+AM38))</f>
        <v>0</v>
      </c>
      <c r="AJ39" s="7">
        <f t="shared" ref="AJ39:AJ70" ca="1" si="56">IF(ABS(AG39-AK39-AL39-AM39)&lt;0.01,0,AG39-AK39-AL39-AM39)</f>
        <v>0</v>
      </c>
      <c r="AK39" s="7">
        <f t="shared" ca="1" si="42"/>
        <v>0</v>
      </c>
      <c r="AL39" s="7">
        <f t="shared" ca="1" si="43"/>
        <v>0</v>
      </c>
      <c r="AM39" s="14">
        <f t="shared" ca="1" si="29"/>
        <v>0</v>
      </c>
      <c r="AN39" s="7"/>
      <c r="AO39">
        <f t="shared" si="20"/>
        <v>34</v>
      </c>
      <c r="AP39" s="2">
        <f ca="1">+AP38+IF(SIMULADOR2!$C$25&lt;&gt;"",Calculos!P39+Calculos!R39,Calculos!H39)</f>
        <v>46143</v>
      </c>
      <c r="AQ39" s="7">
        <f ca="1">+IF(SUM(T$6:T39)=0,J39,IF($AQ$1=$AT$1,V39,AI39))</f>
        <v>0</v>
      </c>
      <c r="AR39" s="7">
        <f ca="1">+IF(SUM(T$6:T39)=0,M39,IF($AQ$1=$AT$1,Y39,AL39))</f>
        <v>0</v>
      </c>
      <c r="AS39" s="7">
        <f ca="1">+IF(SUM(T$6:T39)=0,N39,IF($AQ$1=$AT$1,Z39,AM39))</f>
        <v>0</v>
      </c>
      <c r="AT39" s="7">
        <f ca="1">+IF(SUM(T$6:T39)=0,0,IF($AQ$1=$AT$1,S39,AH39))</f>
        <v>0</v>
      </c>
      <c r="AU39" s="7">
        <f ca="1">+IF(SUM(T$6:T39)=0,K39,IF($AQ$1=$AT$1,W39,AJ39))</f>
        <v>0</v>
      </c>
      <c r="AV39" s="7">
        <f ca="1">+IF(SUM(T$6:T39)=0,L39,IF($AQ$1=$AT$1,X39,AK39))+AZ39</f>
        <v>0</v>
      </c>
      <c r="AX39" s="14">
        <f ca="1">+SIMULADOR2!L69</f>
        <v>0</v>
      </c>
      <c r="AY39" s="14">
        <f t="shared" ca="1" si="44"/>
        <v>0</v>
      </c>
      <c r="AZ39" s="26">
        <f t="shared" ca="1" si="45"/>
        <v>0</v>
      </c>
      <c r="BB39" s="14">
        <f t="shared" ca="1" si="46"/>
        <v>0</v>
      </c>
      <c r="BD39">
        <f t="shared" ca="1" si="47"/>
        <v>0</v>
      </c>
    </row>
    <row r="40" spans="1:56" x14ac:dyDescent="0.2">
      <c r="A40" s="2">
        <f t="shared" ca="1" si="35"/>
        <v>46174</v>
      </c>
      <c r="B40" s="2">
        <f ca="1">+IF(MONTH(EDATE(A40,1))=2,EDATE(A40,1),DATE(YEAR(EDATE(A40,1)),MONTH(EDATE(A40,1)),IF(SIMULADOR2!$C$13=50, 5,SIMULADOR2!$C$13) ))</f>
        <v>46204</v>
      </c>
      <c r="C40" s="35">
        <f t="shared" ca="1" si="34"/>
        <v>46179</v>
      </c>
      <c r="E40">
        <f t="shared" si="12"/>
        <v>35</v>
      </c>
      <c r="F40" s="9">
        <f t="shared" ca="1" si="36"/>
        <v>1064</v>
      </c>
      <c r="G40" s="12">
        <f t="shared" ca="1" si="37"/>
        <v>0.13618758191923325</v>
      </c>
      <c r="H40" s="15">
        <f t="shared" ca="1" si="48"/>
        <v>31</v>
      </c>
      <c r="I40" s="14">
        <f ca="1">IF(E40&lt;=SIMULADOR2!$C$19,IF(SIMULADOR2!$C$19=E40,J40*(1+$F$3)^H40+J40*($G$3*H40),(SIMULADOR2!$E$36+$J$1+$K$1+IF(SIMULADOR2!$C$15=SIMULADOR2!$Z$9,SIMULADOR2!$C$16,0))/Calculos!$G$4),0)+M40+N40</f>
        <v>0</v>
      </c>
      <c r="J40" s="14">
        <f>IF(E40&lt;=SIMULADOR2!$C$19,J39-I39+L39+M39+N39,0)</f>
        <v>0</v>
      </c>
      <c r="K40" s="14">
        <f>IF(E40&lt;SIMULADOR2!$C$19,IF(I40-L40&lt;0,0,I40-L40-M40-N40),J40)</f>
        <v>0</v>
      </c>
      <c r="L40" s="14">
        <f t="shared" ca="1" si="38"/>
        <v>0</v>
      </c>
      <c r="M40" s="14">
        <f t="shared" si="14"/>
        <v>0</v>
      </c>
      <c r="N40" s="14">
        <f t="shared" ca="1" si="49"/>
        <v>0</v>
      </c>
      <c r="O40" s="14">
        <f t="shared" si="50"/>
        <v>0</v>
      </c>
      <c r="P40" s="9">
        <f t="shared" ca="1" si="39"/>
        <v>31</v>
      </c>
      <c r="Q40" s="9">
        <f ca="1">+IF(OR(Calculos!B38-SIMULADOR2!$C$25&lt;0,SIMULADOR2!$C$25=0),0,Calculos!B38-SIMULADOR2!$C$25)</f>
        <v>0</v>
      </c>
      <c r="R40" s="9">
        <f t="shared" ref="R40:R71" ca="1" si="57">+Q40-Q39</f>
        <v>0</v>
      </c>
      <c r="S40">
        <f ca="1">+IF(AND(Q41&lt;&gt;0,Q40=0),SIMULADOR2!$C$26,0)</f>
        <v>0</v>
      </c>
      <c r="T40" s="7">
        <f t="shared" ref="T40:T71" ca="1" si="58">IF(AND(S39&lt;&gt;0,BD39=0),0,IF(AND(S40=0),MIN($I$3,Y40+Z40+(V40)*(((1+$F$3)^(P40+R40))+($G$3*(P40+R40)))),S40))</f>
        <v>0</v>
      </c>
      <c r="U40" s="7"/>
      <c r="V40" s="7">
        <f t="shared" ca="1" si="51"/>
        <v>0</v>
      </c>
      <c r="W40" s="7">
        <f t="shared" ref="W40:W71" ca="1" si="59">+IF(ABS(T40-X40-Y40-Z40)&lt;0.01,0,T40-X40-Y40-Z40)</f>
        <v>0</v>
      </c>
      <c r="X40" s="7">
        <f t="shared" ca="1" si="52"/>
        <v>0</v>
      </c>
      <c r="Y40" s="14">
        <f t="shared" ca="1" si="40"/>
        <v>0</v>
      </c>
      <c r="Z40" s="14">
        <f t="shared" ca="1" si="41"/>
        <v>0</v>
      </c>
      <c r="AA40" s="19"/>
      <c r="AB40" s="14">
        <f t="shared" ref="AB40:AB71" ca="1" si="60">+V40+W39-V39</f>
        <v>0</v>
      </c>
      <c r="AC40" s="17">
        <f t="shared" ca="1" si="24"/>
        <v>0</v>
      </c>
      <c r="AD40" s="14"/>
      <c r="AE40">
        <f t="shared" ca="1" si="53"/>
        <v>0</v>
      </c>
      <c r="AF40">
        <f t="shared" ca="1" si="33"/>
        <v>0</v>
      </c>
      <c r="AG40" s="7">
        <f t="shared" ref="AG40:AG71" ca="1" si="61">IF(OR(AE40=1,AF41=0),0,IF(AH40=0,IF($AG$1&lt;AI39-AJ39+AL40+AM40+AK40,$AG$1,((AI39-AJ39)*(((1+$F$3)^(P40+R40)))+AL40+AM40)),AH40))-IF(AND(AH39&lt;&gt;0,BD40&lt;&gt;0),$M$4+$N$4,0)</f>
        <v>0</v>
      </c>
      <c r="AH40">
        <f t="shared" ca="1" si="54"/>
        <v>0</v>
      </c>
      <c r="AI40" s="7">
        <f t="shared" ca="1" si="55"/>
        <v>0</v>
      </c>
      <c r="AJ40" s="7">
        <f t="shared" ca="1" si="56"/>
        <v>0</v>
      </c>
      <c r="AK40" s="7">
        <f t="shared" ca="1" si="42"/>
        <v>0</v>
      </c>
      <c r="AL40" s="7">
        <f t="shared" ca="1" si="43"/>
        <v>0</v>
      </c>
      <c r="AM40" s="14">
        <f t="shared" ref="AM40:AM71" ca="1" si="62">+IF(OR(BD39=1,AND($S39=0,$AI40&gt;0,BD40=0)),$N$4,0)</f>
        <v>0</v>
      </c>
      <c r="AN40" s="7"/>
      <c r="AO40">
        <f t="shared" si="20"/>
        <v>35</v>
      </c>
      <c r="AP40" s="2">
        <f ca="1">+AP39+IF(SIMULADOR2!$C$25&lt;&gt;"",Calculos!P40+Calculos!R40,Calculos!H40)</f>
        <v>46174</v>
      </c>
      <c r="AQ40" s="7">
        <f ca="1">+IF(SUM(T$6:T40)=0,J40,IF($AQ$1=$AT$1,V40,AI40))</f>
        <v>0</v>
      </c>
      <c r="AR40" s="7">
        <f ca="1">+IF(SUM(T$6:T40)=0,M40,IF($AQ$1=$AT$1,Y40,AL40))</f>
        <v>0</v>
      </c>
      <c r="AS40" s="7">
        <f ca="1">+IF(SUM(T$6:T40)=0,N40,IF($AQ$1=$AT$1,Z40,AM40))</f>
        <v>0</v>
      </c>
      <c r="AT40" s="7">
        <f ca="1">+IF(SUM(T$6:T40)=0,0,IF($AQ$1=$AT$1,S40,AH40))</f>
        <v>0</v>
      </c>
      <c r="AU40" s="7">
        <f ca="1">+IF(SUM(T$6:T40)=0,K40,IF($AQ$1=$AT$1,W40,AJ40))</f>
        <v>0</v>
      </c>
      <c r="AV40" s="7">
        <f ca="1">+IF(SUM(T$6:T40)=0,L40,IF($AQ$1=$AT$1,X40,AK40))+AZ40</f>
        <v>0</v>
      </c>
      <c r="AX40" s="14">
        <f ca="1">+SIMULADOR2!L70</f>
        <v>0</v>
      </c>
      <c r="AY40" s="14">
        <f t="shared" ca="1" si="44"/>
        <v>0</v>
      </c>
      <c r="AZ40" s="26">
        <f t="shared" ca="1" si="45"/>
        <v>0</v>
      </c>
      <c r="BB40" s="14">
        <f t="shared" ca="1" si="46"/>
        <v>0</v>
      </c>
      <c r="BD40">
        <f t="shared" ca="1" si="47"/>
        <v>0</v>
      </c>
    </row>
    <row r="41" spans="1:56" x14ac:dyDescent="0.2">
      <c r="A41" s="2">
        <f t="shared" ca="1" si="35"/>
        <v>46204</v>
      </c>
      <c r="B41" s="2">
        <f ca="1">+IF(MONTH(EDATE(A41,1))=2,EDATE(A41,1),DATE(YEAR(EDATE(A41,1)),MONTH(EDATE(A41,1)),IF(SIMULADOR2!$C$13=50, 5,SIMULADOR2!$C$13) ))</f>
        <v>46235</v>
      </c>
      <c r="C41" s="35">
        <f t="shared" ca="1" si="34"/>
        <v>46210</v>
      </c>
      <c r="E41">
        <f t="shared" si="12"/>
        <v>36</v>
      </c>
      <c r="F41" s="9">
        <f t="shared" ca="1" si="36"/>
        <v>1094</v>
      </c>
      <c r="G41" s="12">
        <f t="shared" ca="1" si="37"/>
        <v>0.12874313866884599</v>
      </c>
      <c r="H41" s="15">
        <f t="shared" ca="1" si="48"/>
        <v>30</v>
      </c>
      <c r="I41" s="14">
        <f ca="1">IF(E41&lt;=SIMULADOR2!$C$19,IF(SIMULADOR2!$C$19=E41,J41*(1+$F$3)^H41+J41*($G$3*H41),(SIMULADOR2!$E$36+$J$1+$K$1+IF(SIMULADOR2!$C$15=SIMULADOR2!$Z$9,SIMULADOR2!$C$16,0))/Calculos!$G$4),0)+M41+N41</f>
        <v>0</v>
      </c>
      <c r="J41" s="14">
        <f>IF(E41&lt;=SIMULADOR2!$C$19,J40-I40+L40+M40+N40,0)</f>
        <v>0</v>
      </c>
      <c r="K41" s="14">
        <f>IF(E41&lt;SIMULADOR2!$C$19,IF(I41-L41&lt;0,0,I41-L41-M41-N41),J41)</f>
        <v>0</v>
      </c>
      <c r="L41" s="14">
        <f t="shared" ca="1" si="38"/>
        <v>0</v>
      </c>
      <c r="M41" s="14">
        <f t="shared" si="14"/>
        <v>0</v>
      </c>
      <c r="N41" s="14">
        <f t="shared" ca="1" si="49"/>
        <v>0</v>
      </c>
      <c r="O41" s="14">
        <f t="shared" si="50"/>
        <v>0</v>
      </c>
      <c r="P41" s="9">
        <f t="shared" ca="1" si="39"/>
        <v>30</v>
      </c>
      <c r="Q41" s="9">
        <f ca="1">+IF(OR(Calculos!B39-SIMULADOR2!$C$25&lt;0,SIMULADOR2!$C$25=0),0,Calculos!B39-SIMULADOR2!$C$25)</f>
        <v>0</v>
      </c>
      <c r="R41" s="9">
        <f t="shared" ca="1" si="57"/>
        <v>0</v>
      </c>
      <c r="S41">
        <f ca="1">+IF(AND(Q42&lt;&gt;0,Q41=0),SIMULADOR2!$C$26,0)</f>
        <v>0</v>
      </c>
      <c r="T41" s="7">
        <f t="shared" ca="1" si="58"/>
        <v>0</v>
      </c>
      <c r="U41" s="7"/>
      <c r="V41" s="7">
        <f t="shared" ca="1" si="51"/>
        <v>0</v>
      </c>
      <c r="W41" s="7">
        <f t="shared" ca="1" si="59"/>
        <v>0</v>
      </c>
      <c r="X41" s="7">
        <f t="shared" ca="1" si="52"/>
        <v>0</v>
      </c>
      <c r="Y41" s="14">
        <f t="shared" ca="1" si="40"/>
        <v>0</v>
      </c>
      <c r="Z41" s="14">
        <f t="shared" ca="1" si="41"/>
        <v>0</v>
      </c>
      <c r="AA41" s="19"/>
      <c r="AB41" s="14">
        <f t="shared" ca="1" si="60"/>
        <v>0</v>
      </c>
      <c r="AC41" s="17">
        <f t="shared" ca="1" si="24"/>
        <v>0</v>
      </c>
      <c r="AD41" s="14"/>
      <c r="AE41">
        <f t="shared" ca="1" si="53"/>
        <v>0</v>
      </c>
      <c r="AF41">
        <f t="shared" ref="AF41:AF72" ca="1" si="63">IF(Q41=0,0,1/((1+$F$3)^Q41))</f>
        <v>0</v>
      </c>
      <c r="AG41" s="7">
        <f t="shared" ca="1" si="61"/>
        <v>0</v>
      </c>
      <c r="AH41">
        <f t="shared" ca="1" si="54"/>
        <v>0</v>
      </c>
      <c r="AI41" s="7">
        <f t="shared" ca="1" si="55"/>
        <v>0</v>
      </c>
      <c r="AJ41" s="7">
        <f t="shared" ca="1" si="56"/>
        <v>0</v>
      </c>
      <c r="AK41" s="7">
        <f t="shared" ca="1" si="42"/>
        <v>0</v>
      </c>
      <c r="AL41" s="7">
        <f t="shared" ca="1" si="43"/>
        <v>0</v>
      </c>
      <c r="AM41" s="14">
        <f t="shared" ca="1" si="62"/>
        <v>0</v>
      </c>
      <c r="AN41" s="7"/>
      <c r="AO41">
        <f t="shared" si="20"/>
        <v>36</v>
      </c>
      <c r="AP41" s="2">
        <f ca="1">+AP40+IF(SIMULADOR2!$C$25&lt;&gt;"",Calculos!P41+Calculos!R41,Calculos!H41)</f>
        <v>46204</v>
      </c>
      <c r="AQ41" s="7">
        <f ca="1">+IF(SUM(T$6:T41)=0,J41,IF($AQ$1=$AT$1,V41,AI41))</f>
        <v>0</v>
      </c>
      <c r="AR41" s="7">
        <f ca="1">+IF(SUM(T$6:T41)=0,M41,IF($AQ$1=$AT$1,Y41,AL41))</f>
        <v>0</v>
      </c>
      <c r="AS41" s="7">
        <f ca="1">+IF(SUM(T$6:T41)=0,N41,IF($AQ$1=$AT$1,Z41,AM41))</f>
        <v>0</v>
      </c>
      <c r="AT41" s="7">
        <f ca="1">+IF(SUM(T$6:T41)=0,0,IF($AQ$1=$AT$1,S41,AH41))</f>
        <v>0</v>
      </c>
      <c r="AU41" s="7">
        <f ca="1">+IF(SUM(T$6:T41)=0,K41,IF($AQ$1=$AT$1,W41,AJ41))</f>
        <v>0</v>
      </c>
      <c r="AV41" s="7">
        <f ca="1">+IF(SUM(T$6:T41)=0,L41,IF($AQ$1=$AT$1,X41,AK41))+AZ41</f>
        <v>0</v>
      </c>
      <c r="AX41" s="14">
        <f ca="1">+SIMULADOR2!L71</f>
        <v>0</v>
      </c>
      <c r="AY41" s="14">
        <f t="shared" ca="1" si="44"/>
        <v>0</v>
      </c>
      <c r="AZ41" s="26">
        <f t="shared" ca="1" si="45"/>
        <v>0</v>
      </c>
      <c r="BB41" s="14">
        <f t="shared" ca="1" si="46"/>
        <v>0</v>
      </c>
      <c r="BD41">
        <f t="shared" ca="1" si="47"/>
        <v>0</v>
      </c>
    </row>
    <row r="42" spans="1:56" x14ac:dyDescent="0.2">
      <c r="A42" s="2">
        <f t="shared" ca="1" si="35"/>
        <v>46235</v>
      </c>
      <c r="B42" s="2">
        <f ca="1">+IF(MONTH(EDATE(A42,1))=2,EDATE(A42,1),DATE(YEAR(EDATE(A42,1)),MONTH(EDATE(A42,1)),IF(SIMULADOR2!$C$13=50, 5,SIMULADOR2!$C$13) ))</f>
        <v>46266</v>
      </c>
      <c r="C42" s="35">
        <f t="shared" ca="1" si="34"/>
        <v>46241</v>
      </c>
      <c r="E42">
        <f t="shared" si="12"/>
        <v>37</v>
      </c>
      <c r="F42" s="9">
        <f t="shared" ca="1" si="36"/>
        <v>1125</v>
      </c>
      <c r="G42" s="12">
        <f t="shared" ca="1" si="37"/>
        <v>0.12147779383747162</v>
      </c>
      <c r="H42" s="15">
        <f t="shared" ca="1" si="48"/>
        <v>31</v>
      </c>
      <c r="I42" s="14">
        <f ca="1">IF(E42&lt;=SIMULADOR2!$C$19,IF(SIMULADOR2!$C$19=E42,J42*(1+$F$3)^H42+J42*($G$3*H42),(SIMULADOR2!$E$36+$J$1+$K$1+IF(SIMULADOR2!$C$15=SIMULADOR2!$Z$9,SIMULADOR2!$C$16,0))/Calculos!$G$4),0)+M42+N42</f>
        <v>0</v>
      </c>
      <c r="J42" s="14">
        <f>IF(E42&lt;=SIMULADOR2!$C$19,J41-I41+L41+M41+N41,0)</f>
        <v>0</v>
      </c>
      <c r="K42" s="14">
        <f>IF(E42&lt;SIMULADOR2!$C$19,IF(I42-L42&lt;0,0,I42-L42-M42-N42),J42)</f>
        <v>0</v>
      </c>
      <c r="L42" s="14">
        <f t="shared" ca="1" si="38"/>
        <v>0</v>
      </c>
      <c r="M42" s="14">
        <f t="shared" si="14"/>
        <v>0</v>
      </c>
      <c r="N42" s="14">
        <f t="shared" ca="1" si="49"/>
        <v>0</v>
      </c>
      <c r="O42" s="14">
        <f t="shared" si="50"/>
        <v>0</v>
      </c>
      <c r="P42" s="9">
        <f t="shared" ca="1" si="39"/>
        <v>31</v>
      </c>
      <c r="Q42" s="9">
        <f ca="1">+IF(OR(Calculos!B40-SIMULADOR2!$C$25&lt;0,SIMULADOR2!$C$25=0),0,Calculos!B40-SIMULADOR2!$C$25)</f>
        <v>0</v>
      </c>
      <c r="R42" s="9">
        <f t="shared" ca="1" si="57"/>
        <v>0</v>
      </c>
      <c r="S42">
        <f ca="1">+IF(AND(Q43&lt;&gt;0,Q42=0),SIMULADOR2!$C$26,0)</f>
        <v>0</v>
      </c>
      <c r="T42" s="7">
        <f t="shared" ca="1" si="58"/>
        <v>0</v>
      </c>
      <c r="U42" s="7"/>
      <c r="V42" s="7">
        <f t="shared" ca="1" si="51"/>
        <v>0</v>
      </c>
      <c r="W42" s="7">
        <f t="shared" ca="1" si="59"/>
        <v>0</v>
      </c>
      <c r="X42" s="7">
        <f t="shared" ca="1" si="52"/>
        <v>0</v>
      </c>
      <c r="Y42" s="14">
        <f t="shared" ca="1" si="40"/>
        <v>0</v>
      </c>
      <c r="Z42" s="14">
        <f t="shared" ca="1" si="41"/>
        <v>0</v>
      </c>
      <c r="AA42" s="19"/>
      <c r="AB42" s="14">
        <f t="shared" ca="1" si="60"/>
        <v>0</v>
      </c>
      <c r="AC42" s="17">
        <f t="shared" ca="1" si="24"/>
        <v>0</v>
      </c>
      <c r="AD42" s="14"/>
      <c r="AE42">
        <f t="shared" ca="1" si="53"/>
        <v>0</v>
      </c>
      <c r="AF42">
        <f t="shared" ca="1" si="63"/>
        <v>0</v>
      </c>
      <c r="AG42" s="7">
        <f t="shared" ca="1" si="61"/>
        <v>0</v>
      </c>
      <c r="AH42">
        <f t="shared" ca="1" si="54"/>
        <v>0</v>
      </c>
      <c r="AI42" s="7">
        <f t="shared" ca="1" si="55"/>
        <v>0</v>
      </c>
      <c r="AJ42" s="7">
        <f t="shared" ca="1" si="56"/>
        <v>0</v>
      </c>
      <c r="AK42" s="7">
        <f t="shared" ca="1" si="42"/>
        <v>0</v>
      </c>
      <c r="AL42" s="7">
        <f t="shared" ca="1" si="43"/>
        <v>0</v>
      </c>
      <c r="AM42" s="14">
        <f t="shared" ca="1" si="62"/>
        <v>0</v>
      </c>
      <c r="AN42" s="7"/>
      <c r="AO42">
        <f t="shared" si="20"/>
        <v>37</v>
      </c>
      <c r="AP42" s="2">
        <f ca="1">+AP41+IF(SIMULADOR2!$C$25&lt;&gt;"",Calculos!P42+Calculos!R42,Calculos!H42)</f>
        <v>46235</v>
      </c>
      <c r="AQ42" s="7">
        <f ca="1">+IF(SUM(T$6:T42)=0,J42,IF($AQ$1=$AT$1,V42,AI42))</f>
        <v>0</v>
      </c>
      <c r="AR42" s="7">
        <f ca="1">+IF(SUM(T$6:T42)=0,M42,IF($AQ$1=$AT$1,Y42,AL42))</f>
        <v>0</v>
      </c>
      <c r="AS42" s="7">
        <f ca="1">+IF(SUM(T$6:T42)=0,N42,IF($AQ$1=$AT$1,Z42,AM42))</f>
        <v>0</v>
      </c>
      <c r="AT42" s="7">
        <f ca="1">+IF(SUM(T$6:T42)=0,0,IF($AQ$1=$AT$1,S42,AH42))</f>
        <v>0</v>
      </c>
      <c r="AU42" s="7">
        <f ca="1">+IF(SUM(T$6:T42)=0,K42,IF($AQ$1=$AT$1,W42,AJ42))</f>
        <v>0</v>
      </c>
      <c r="AV42" s="7">
        <f ca="1">+IF(SUM(T$6:T42)=0,L42,IF($AQ$1=$AT$1,X42,AK42))+AZ42</f>
        <v>0</v>
      </c>
      <c r="AX42" s="14">
        <f ca="1">+SIMULADOR2!L72</f>
        <v>0</v>
      </c>
      <c r="AY42" s="14">
        <f t="shared" ca="1" si="44"/>
        <v>0</v>
      </c>
      <c r="AZ42" s="26">
        <f t="shared" ca="1" si="45"/>
        <v>0</v>
      </c>
      <c r="BB42" s="14">
        <f t="shared" ca="1" si="46"/>
        <v>0</v>
      </c>
      <c r="BD42">
        <f t="shared" ca="1" si="47"/>
        <v>0</v>
      </c>
    </row>
    <row r="43" spans="1:56" x14ac:dyDescent="0.2">
      <c r="A43" s="2">
        <f t="shared" ca="1" si="35"/>
        <v>46266</v>
      </c>
      <c r="B43" s="2">
        <f ca="1">+IF(MONTH(EDATE(A43,1))=2,EDATE(A43,1),DATE(YEAR(EDATE(A43,1)),MONTH(EDATE(A43,1)),IF(SIMULADOR2!$C$13=50, 5,SIMULADOR2!$C$13) ))</f>
        <v>46296</v>
      </c>
      <c r="C43" s="35">
        <f t="shared" ca="1" si="34"/>
        <v>46271</v>
      </c>
      <c r="E43">
        <f t="shared" si="12"/>
        <v>38</v>
      </c>
      <c r="F43" s="9">
        <f t="shared" ca="1" si="36"/>
        <v>1156</v>
      </c>
      <c r="G43" s="12">
        <f t="shared" ca="1" si="37"/>
        <v>0.11462245326779655</v>
      </c>
      <c r="H43" s="15">
        <f t="shared" ca="1" si="48"/>
        <v>31</v>
      </c>
      <c r="I43" s="14">
        <f ca="1">IF(E43&lt;=SIMULADOR2!$C$19,IF(SIMULADOR2!$C$19=E43,J43*(1+$F$3)^H43+J43*($G$3*H43),(SIMULADOR2!$E$36+$J$1+$K$1+IF(SIMULADOR2!$C$15=SIMULADOR2!$Z$9,SIMULADOR2!$C$16,0))/Calculos!$G$4),0)+M43+N43</f>
        <v>0</v>
      </c>
      <c r="J43" s="14">
        <f>IF(E43&lt;=SIMULADOR2!$C$19,J42-I42+L42+M42+N42,0)</f>
        <v>0</v>
      </c>
      <c r="K43" s="14">
        <f>IF(E43&lt;SIMULADOR2!$C$19,IF(I43-L43&lt;0,0,I43-L43-M43-N43),J43)</f>
        <v>0</v>
      </c>
      <c r="L43" s="14">
        <f t="shared" ca="1" si="38"/>
        <v>0</v>
      </c>
      <c r="M43" s="14">
        <f t="shared" si="14"/>
        <v>0</v>
      </c>
      <c r="N43" s="14">
        <f t="shared" ca="1" si="49"/>
        <v>0</v>
      </c>
      <c r="O43" s="14">
        <f t="shared" si="50"/>
        <v>0</v>
      </c>
      <c r="P43" s="9">
        <f t="shared" ca="1" si="39"/>
        <v>31</v>
      </c>
      <c r="Q43" s="9">
        <f ca="1">+IF(OR(Calculos!B41-SIMULADOR2!$C$25&lt;0,SIMULADOR2!$C$25=0),0,Calculos!B41-SIMULADOR2!$C$25)</f>
        <v>0</v>
      </c>
      <c r="R43" s="9">
        <f t="shared" ca="1" si="57"/>
        <v>0</v>
      </c>
      <c r="S43">
        <f ca="1">+IF(AND(Q44&lt;&gt;0,Q43=0),SIMULADOR2!$C$26,0)</f>
        <v>0</v>
      </c>
      <c r="T43" s="7">
        <f t="shared" ca="1" si="58"/>
        <v>0</v>
      </c>
      <c r="U43" s="7"/>
      <c r="V43" s="7">
        <f t="shared" ca="1" si="51"/>
        <v>0</v>
      </c>
      <c r="W43" s="7">
        <f t="shared" ca="1" si="59"/>
        <v>0</v>
      </c>
      <c r="X43" s="7">
        <f t="shared" ca="1" si="52"/>
        <v>0</v>
      </c>
      <c r="Y43" s="14">
        <f t="shared" ca="1" si="40"/>
        <v>0</v>
      </c>
      <c r="Z43" s="14">
        <f t="shared" ca="1" si="41"/>
        <v>0</v>
      </c>
      <c r="AA43" s="19"/>
      <c r="AB43" s="14">
        <f t="shared" ca="1" si="60"/>
        <v>0</v>
      </c>
      <c r="AC43" s="17">
        <f t="shared" ca="1" si="24"/>
        <v>0</v>
      </c>
      <c r="AD43" s="14"/>
      <c r="AE43">
        <f t="shared" ca="1" si="53"/>
        <v>0</v>
      </c>
      <c r="AF43">
        <f t="shared" ca="1" si="63"/>
        <v>0</v>
      </c>
      <c r="AG43" s="7">
        <f t="shared" ca="1" si="61"/>
        <v>0</v>
      </c>
      <c r="AH43">
        <f t="shared" ca="1" si="54"/>
        <v>0</v>
      </c>
      <c r="AI43" s="7">
        <f t="shared" ca="1" si="55"/>
        <v>0</v>
      </c>
      <c r="AJ43" s="7">
        <f t="shared" ca="1" si="56"/>
        <v>0</v>
      </c>
      <c r="AK43" s="7">
        <f t="shared" ca="1" si="42"/>
        <v>0</v>
      </c>
      <c r="AL43" s="7">
        <f t="shared" ca="1" si="43"/>
        <v>0</v>
      </c>
      <c r="AM43" s="14">
        <f t="shared" ca="1" si="62"/>
        <v>0</v>
      </c>
      <c r="AN43" s="7"/>
      <c r="AO43">
        <f t="shared" si="20"/>
        <v>38</v>
      </c>
      <c r="AP43" s="2">
        <f ca="1">+AP42+IF(SIMULADOR2!$C$25&lt;&gt;"",Calculos!P43+Calculos!R43,Calculos!H43)</f>
        <v>46266</v>
      </c>
      <c r="AQ43" s="7">
        <f ca="1">+IF(SUM(T$6:T43)=0,J43,IF($AQ$1=$AT$1,V43,AI43))</f>
        <v>0</v>
      </c>
      <c r="AR43" s="7">
        <f ca="1">+IF(SUM(T$6:T43)=0,M43,IF($AQ$1=$AT$1,Y43,AL43))</f>
        <v>0</v>
      </c>
      <c r="AS43" s="7">
        <f ca="1">+IF(SUM(T$6:T43)=0,N43,IF($AQ$1=$AT$1,Z43,AM43))</f>
        <v>0</v>
      </c>
      <c r="AT43" s="7">
        <f ca="1">+IF(SUM(T$6:T43)=0,0,IF($AQ$1=$AT$1,S43,AH43))</f>
        <v>0</v>
      </c>
      <c r="AU43" s="7">
        <f ca="1">+IF(SUM(T$6:T43)=0,K43,IF($AQ$1=$AT$1,W43,AJ43))</f>
        <v>0</v>
      </c>
      <c r="AV43" s="7">
        <f ca="1">+IF(SUM(T$6:T43)=0,L43,IF($AQ$1=$AT$1,X43,AK43))+AZ43</f>
        <v>0</v>
      </c>
      <c r="AX43" s="14">
        <f ca="1">+SIMULADOR2!L73</f>
        <v>0</v>
      </c>
      <c r="AY43" s="14">
        <f t="shared" ca="1" si="44"/>
        <v>0</v>
      </c>
      <c r="AZ43" s="26">
        <f t="shared" ca="1" si="45"/>
        <v>0</v>
      </c>
      <c r="BB43" s="14">
        <f t="shared" ca="1" si="46"/>
        <v>0</v>
      </c>
      <c r="BD43">
        <f t="shared" ca="1" si="47"/>
        <v>0</v>
      </c>
    </row>
    <row r="44" spans="1:56" x14ac:dyDescent="0.2">
      <c r="A44" s="2">
        <f t="shared" ca="1" si="35"/>
        <v>46296</v>
      </c>
      <c r="B44" s="2">
        <f ca="1">+IF(MONTH(EDATE(A44,1))=2,EDATE(A44,1),DATE(YEAR(EDATE(A44,1)),MONTH(EDATE(A44,1)),IF(SIMULADOR2!$C$13=50, 5,SIMULADOR2!$C$13) ))</f>
        <v>46327</v>
      </c>
      <c r="C44" s="35">
        <f t="shared" ca="1" si="34"/>
        <v>46302</v>
      </c>
      <c r="E44">
        <f t="shared" si="12"/>
        <v>39</v>
      </c>
      <c r="F44" s="9">
        <f t="shared" ca="1" si="36"/>
        <v>1186</v>
      </c>
      <c r="G44" s="12">
        <f t="shared" ca="1" si="37"/>
        <v>0.10835682804303608</v>
      </c>
      <c r="H44" s="15">
        <f t="shared" ca="1" si="48"/>
        <v>30</v>
      </c>
      <c r="I44" s="14">
        <f ca="1">IF(E44&lt;=SIMULADOR2!$C$19,IF(SIMULADOR2!$C$19=E44,J44*(1+$F$3)^H44+J44*($G$3*H44),(SIMULADOR2!$E$36+$J$1+$K$1+IF(SIMULADOR2!$C$15=SIMULADOR2!$Z$9,SIMULADOR2!$C$16,0))/Calculos!$G$4),0)+M44+N44</f>
        <v>0</v>
      </c>
      <c r="J44" s="14">
        <f>IF(E44&lt;=SIMULADOR2!$C$19,J43-I43+L43+M43+N43,0)</f>
        <v>0</v>
      </c>
      <c r="K44" s="14">
        <f>IF(E44&lt;SIMULADOR2!$C$19,IF(I44-L44&lt;0,0,I44-L44-M44-N44),J44)</f>
        <v>0</v>
      </c>
      <c r="L44" s="14">
        <f t="shared" ca="1" si="38"/>
        <v>0</v>
      </c>
      <c r="M44" s="14">
        <f t="shared" si="14"/>
        <v>0</v>
      </c>
      <c r="N44" s="14">
        <f t="shared" ca="1" si="49"/>
        <v>0</v>
      </c>
      <c r="O44" s="14">
        <f t="shared" si="50"/>
        <v>0</v>
      </c>
      <c r="P44" s="9">
        <f t="shared" ca="1" si="39"/>
        <v>30</v>
      </c>
      <c r="Q44" s="9">
        <f ca="1">+IF(OR(Calculos!B42-SIMULADOR2!$C$25&lt;0,SIMULADOR2!$C$25=0),0,Calculos!B42-SIMULADOR2!$C$25)</f>
        <v>0</v>
      </c>
      <c r="R44" s="9">
        <f t="shared" ca="1" si="57"/>
        <v>0</v>
      </c>
      <c r="S44">
        <f ca="1">+IF(AND(Q45&lt;&gt;0,Q44=0),SIMULADOR2!$C$26,0)</f>
        <v>0</v>
      </c>
      <c r="T44" s="7">
        <f t="shared" ca="1" si="58"/>
        <v>0</v>
      </c>
      <c r="U44" s="7"/>
      <c r="V44" s="7">
        <f t="shared" ca="1" si="51"/>
        <v>0</v>
      </c>
      <c r="W44" s="7">
        <f t="shared" ca="1" si="59"/>
        <v>0</v>
      </c>
      <c r="X44" s="7">
        <f t="shared" ca="1" si="52"/>
        <v>0</v>
      </c>
      <c r="Y44" s="14">
        <f t="shared" ca="1" si="40"/>
        <v>0</v>
      </c>
      <c r="Z44" s="14">
        <f t="shared" ca="1" si="41"/>
        <v>0</v>
      </c>
      <c r="AA44" s="19"/>
      <c r="AB44" s="14">
        <f t="shared" ca="1" si="60"/>
        <v>0</v>
      </c>
      <c r="AC44" s="17">
        <f t="shared" ca="1" si="24"/>
        <v>0</v>
      </c>
      <c r="AD44" s="14"/>
      <c r="AE44">
        <f t="shared" ca="1" si="53"/>
        <v>0</v>
      </c>
      <c r="AF44">
        <f t="shared" ca="1" si="63"/>
        <v>0</v>
      </c>
      <c r="AG44" s="7">
        <f t="shared" ca="1" si="61"/>
        <v>0</v>
      </c>
      <c r="AH44">
        <f t="shared" ca="1" si="54"/>
        <v>0</v>
      </c>
      <c r="AI44" s="7">
        <f t="shared" ca="1" si="55"/>
        <v>0</v>
      </c>
      <c r="AJ44" s="7">
        <f t="shared" ca="1" si="56"/>
        <v>0</v>
      </c>
      <c r="AK44" s="7">
        <f t="shared" ca="1" si="42"/>
        <v>0</v>
      </c>
      <c r="AL44" s="7">
        <f t="shared" ca="1" si="43"/>
        <v>0</v>
      </c>
      <c r="AM44" s="14">
        <f t="shared" ca="1" si="62"/>
        <v>0</v>
      </c>
      <c r="AN44" s="7"/>
      <c r="AO44">
        <f t="shared" si="20"/>
        <v>39</v>
      </c>
      <c r="AP44" s="2">
        <f ca="1">+AP43+IF(SIMULADOR2!$C$25&lt;&gt;"",Calculos!P44+Calculos!R44,Calculos!H44)</f>
        <v>46296</v>
      </c>
      <c r="AQ44" s="7">
        <f ca="1">+IF(SUM(T$6:T44)=0,J44,IF($AQ$1=$AT$1,V44,AI44))</f>
        <v>0</v>
      </c>
      <c r="AR44" s="7">
        <f ca="1">+IF(SUM(T$6:T44)=0,M44,IF($AQ$1=$AT$1,Y44,AL44))</f>
        <v>0</v>
      </c>
      <c r="AS44" s="7">
        <f ca="1">+IF(SUM(T$6:T44)=0,N44,IF($AQ$1=$AT$1,Z44,AM44))</f>
        <v>0</v>
      </c>
      <c r="AT44" s="7">
        <f ca="1">+IF(SUM(T$6:T44)=0,0,IF($AQ$1=$AT$1,S44,AH44))</f>
        <v>0</v>
      </c>
      <c r="AU44" s="7">
        <f ca="1">+IF(SUM(T$6:T44)=0,K44,IF($AQ$1=$AT$1,W44,AJ44))</f>
        <v>0</v>
      </c>
      <c r="AV44" s="7">
        <f ca="1">+IF(SUM(T$6:T44)=0,L44,IF($AQ$1=$AT$1,X44,AK44))+AZ44</f>
        <v>0</v>
      </c>
      <c r="AX44" s="14">
        <f ca="1">+SIMULADOR2!L74</f>
        <v>0</v>
      </c>
      <c r="AY44" s="14">
        <f t="shared" ca="1" si="44"/>
        <v>0</v>
      </c>
      <c r="AZ44" s="26">
        <f t="shared" ca="1" si="45"/>
        <v>0</v>
      </c>
      <c r="BB44" s="14">
        <f t="shared" ca="1" si="46"/>
        <v>0</v>
      </c>
      <c r="BD44">
        <f t="shared" ca="1" si="47"/>
        <v>0</v>
      </c>
    </row>
    <row r="45" spans="1:56" x14ac:dyDescent="0.2">
      <c r="A45" s="2">
        <f t="shared" ca="1" si="35"/>
        <v>46327</v>
      </c>
      <c r="B45" s="2">
        <f ca="1">+IF(MONTH(EDATE(A45,1))=2,EDATE(A45,1),DATE(YEAR(EDATE(A45,1)),MONTH(EDATE(A45,1)),IF(SIMULADOR2!$C$13=50, 5,SIMULADOR2!$C$13) ))</f>
        <v>46357</v>
      </c>
      <c r="C45" s="35">
        <f t="shared" ca="1" si="34"/>
        <v>46332</v>
      </c>
      <c r="E45">
        <f t="shared" si="12"/>
        <v>40</v>
      </c>
      <c r="F45" s="9">
        <f t="shared" ca="1" si="36"/>
        <v>1217</v>
      </c>
      <c r="G45" s="12">
        <f t="shared" ca="1" si="37"/>
        <v>0.10224194123270622</v>
      </c>
      <c r="H45" s="15">
        <f t="shared" ca="1" si="48"/>
        <v>31</v>
      </c>
      <c r="I45" s="14">
        <f ca="1">IF(E45&lt;=SIMULADOR2!$C$19,IF(SIMULADOR2!$C$19=E45,J45*(1+$F$3)^H45+J45*($G$3*H45),(SIMULADOR2!$E$36+$J$1+$K$1+IF(SIMULADOR2!$C$15=SIMULADOR2!$Z$9,SIMULADOR2!$C$16,0))/Calculos!$G$4),0)+M45+N45</f>
        <v>0</v>
      </c>
      <c r="J45" s="14">
        <f>IF(E45&lt;=SIMULADOR2!$C$19,J44-I44+L44+M44+N44,0)</f>
        <v>0</v>
      </c>
      <c r="K45" s="14">
        <f>IF(E45&lt;SIMULADOR2!$C$19,IF(I45-L45&lt;0,0,I45-L45-M45-N45),J45)</f>
        <v>0</v>
      </c>
      <c r="L45" s="14">
        <f t="shared" ca="1" si="38"/>
        <v>0</v>
      </c>
      <c r="M45" s="14">
        <f t="shared" si="14"/>
        <v>0</v>
      </c>
      <c r="N45" s="14">
        <f t="shared" ca="1" si="49"/>
        <v>0</v>
      </c>
      <c r="O45" s="14">
        <f t="shared" si="50"/>
        <v>0</v>
      </c>
      <c r="P45" s="9">
        <f t="shared" ca="1" si="39"/>
        <v>31</v>
      </c>
      <c r="Q45" s="9">
        <f ca="1">+IF(OR(Calculos!B43-SIMULADOR2!$C$25&lt;0,SIMULADOR2!$C$25=0),0,Calculos!B43-SIMULADOR2!$C$25)</f>
        <v>0</v>
      </c>
      <c r="R45" s="9">
        <f t="shared" ca="1" si="57"/>
        <v>0</v>
      </c>
      <c r="S45">
        <f ca="1">+IF(AND(Q46&lt;&gt;0,Q45=0),SIMULADOR2!$C$26,0)</f>
        <v>0</v>
      </c>
      <c r="T45" s="7">
        <f t="shared" ca="1" si="58"/>
        <v>0</v>
      </c>
      <c r="U45" s="7"/>
      <c r="V45" s="7">
        <f t="shared" ca="1" si="51"/>
        <v>0</v>
      </c>
      <c r="W45" s="7">
        <f t="shared" ca="1" si="59"/>
        <v>0</v>
      </c>
      <c r="X45" s="7">
        <f t="shared" ca="1" si="52"/>
        <v>0</v>
      </c>
      <c r="Y45" s="14">
        <f t="shared" ca="1" si="40"/>
        <v>0</v>
      </c>
      <c r="Z45" s="14">
        <f t="shared" ca="1" si="41"/>
        <v>0</v>
      </c>
      <c r="AA45" s="19"/>
      <c r="AB45" s="14">
        <f t="shared" ca="1" si="60"/>
        <v>0</v>
      </c>
      <c r="AC45" s="17">
        <f t="shared" ca="1" si="24"/>
        <v>0</v>
      </c>
      <c r="AD45" s="14"/>
      <c r="AE45">
        <f t="shared" ca="1" si="53"/>
        <v>0</v>
      </c>
      <c r="AF45">
        <f t="shared" ca="1" si="63"/>
        <v>0</v>
      </c>
      <c r="AG45" s="7">
        <f t="shared" ca="1" si="61"/>
        <v>0</v>
      </c>
      <c r="AH45">
        <f t="shared" ca="1" si="54"/>
        <v>0</v>
      </c>
      <c r="AI45" s="7">
        <f t="shared" ca="1" si="55"/>
        <v>0</v>
      </c>
      <c r="AJ45" s="7">
        <f t="shared" ca="1" si="56"/>
        <v>0</v>
      </c>
      <c r="AK45" s="7">
        <f t="shared" ca="1" si="42"/>
        <v>0</v>
      </c>
      <c r="AL45" s="7">
        <f t="shared" ca="1" si="43"/>
        <v>0</v>
      </c>
      <c r="AM45" s="14">
        <f t="shared" ca="1" si="62"/>
        <v>0</v>
      </c>
      <c r="AN45" s="7"/>
      <c r="AO45">
        <f t="shared" si="20"/>
        <v>40</v>
      </c>
      <c r="AP45" s="2">
        <f ca="1">+AP44+IF(SIMULADOR2!$C$25&lt;&gt;"",Calculos!P45+Calculos!R45,Calculos!H45)</f>
        <v>46327</v>
      </c>
      <c r="AQ45" s="7">
        <f ca="1">+IF(SUM(T$6:T45)=0,J45,IF($AQ$1=$AT$1,V45,AI45))</f>
        <v>0</v>
      </c>
      <c r="AR45" s="7">
        <f ca="1">+IF(SUM(T$6:T45)=0,M45,IF($AQ$1=$AT$1,Y45,AL45))</f>
        <v>0</v>
      </c>
      <c r="AS45" s="7">
        <f ca="1">+IF(SUM(T$6:T45)=0,N45,IF($AQ$1=$AT$1,Z45,AM45))</f>
        <v>0</v>
      </c>
      <c r="AT45" s="7">
        <f ca="1">+IF(SUM(T$6:T45)=0,0,IF($AQ$1=$AT$1,S45,AH45))</f>
        <v>0</v>
      </c>
      <c r="AU45" s="7">
        <f ca="1">+IF(SUM(T$6:T45)=0,K45,IF($AQ$1=$AT$1,W45,AJ45))</f>
        <v>0</v>
      </c>
      <c r="AV45" s="7">
        <f ca="1">+IF(SUM(T$6:T45)=0,L45,IF($AQ$1=$AT$1,X45,AK45))+AZ45</f>
        <v>0</v>
      </c>
      <c r="AX45" s="14">
        <f ca="1">+SIMULADOR2!L75</f>
        <v>0</v>
      </c>
      <c r="AY45" s="14">
        <f t="shared" ca="1" si="44"/>
        <v>0</v>
      </c>
      <c r="AZ45" s="26">
        <f t="shared" ca="1" si="45"/>
        <v>0</v>
      </c>
      <c r="BB45" s="14">
        <f t="shared" ca="1" si="46"/>
        <v>0</v>
      </c>
      <c r="BD45">
        <f t="shared" ca="1" si="47"/>
        <v>0</v>
      </c>
    </row>
    <row r="46" spans="1:56" x14ac:dyDescent="0.2">
      <c r="A46" s="2">
        <f t="shared" ca="1" si="35"/>
        <v>46357</v>
      </c>
      <c r="B46" s="2">
        <f ca="1">+IF(MONTH(EDATE(A46,1))=2,EDATE(A46,1),DATE(YEAR(EDATE(A46,1)),MONTH(EDATE(A46,1)),IF(SIMULADOR2!$C$13=50, 5,SIMULADOR2!$C$13) ))</f>
        <v>46388</v>
      </c>
      <c r="C46" s="35">
        <f t="shared" ca="1" si="34"/>
        <v>46363</v>
      </c>
      <c r="E46">
        <f t="shared" si="12"/>
        <v>41</v>
      </c>
      <c r="F46" s="9">
        <f t="shared" ca="1" si="36"/>
        <v>1247</v>
      </c>
      <c r="G46" s="12">
        <f t="shared" ca="1" si="37"/>
        <v>9.6653073888195287E-2</v>
      </c>
      <c r="H46" s="15">
        <f t="shared" ca="1" si="48"/>
        <v>30</v>
      </c>
      <c r="I46" s="14">
        <f ca="1">IF(E46&lt;=SIMULADOR2!$C$19,IF(SIMULADOR2!$C$19=E46,J46*(1+$F$3)^H46+J46*($G$3*H46),(SIMULADOR2!$E$36+$J$1+$K$1+IF(SIMULADOR2!$C$15=SIMULADOR2!$Z$9,SIMULADOR2!$C$16,0))/Calculos!$G$4),0)+M46+N46</f>
        <v>0</v>
      </c>
      <c r="J46" s="14">
        <f>IF(E46&lt;=SIMULADOR2!$C$19,J45-I45+L45+M45+N45,0)</f>
        <v>0</v>
      </c>
      <c r="K46" s="14">
        <f>IF(E46&lt;SIMULADOR2!$C$19,IF(I46-L46&lt;0,0,I46-L46-M46-N46),J46)</f>
        <v>0</v>
      </c>
      <c r="L46" s="14">
        <f t="shared" ca="1" si="38"/>
        <v>0</v>
      </c>
      <c r="M46" s="14">
        <f t="shared" si="14"/>
        <v>0</v>
      </c>
      <c r="N46" s="14">
        <f t="shared" ca="1" si="49"/>
        <v>0</v>
      </c>
      <c r="O46" s="14">
        <f t="shared" si="50"/>
        <v>0</v>
      </c>
      <c r="P46" s="9">
        <f t="shared" ca="1" si="39"/>
        <v>30</v>
      </c>
      <c r="Q46" s="9">
        <f ca="1">+IF(OR(Calculos!B44-SIMULADOR2!$C$25&lt;0,SIMULADOR2!$C$25=0),0,Calculos!B44-SIMULADOR2!$C$25)</f>
        <v>0</v>
      </c>
      <c r="R46" s="9">
        <f t="shared" ca="1" si="57"/>
        <v>0</v>
      </c>
      <c r="S46">
        <f ca="1">+IF(AND(Q47&lt;&gt;0,Q46=0),SIMULADOR2!$C$26,0)</f>
        <v>0</v>
      </c>
      <c r="T46" s="7">
        <f t="shared" ca="1" si="58"/>
        <v>0</v>
      </c>
      <c r="U46" s="7"/>
      <c r="V46" s="7">
        <f t="shared" ca="1" si="51"/>
        <v>0</v>
      </c>
      <c r="W46" s="7">
        <f t="shared" ca="1" si="59"/>
        <v>0</v>
      </c>
      <c r="X46" s="7">
        <f t="shared" ca="1" si="52"/>
        <v>0</v>
      </c>
      <c r="Y46" s="14">
        <f t="shared" ca="1" si="40"/>
        <v>0</v>
      </c>
      <c r="Z46" s="14">
        <f t="shared" ca="1" si="41"/>
        <v>0</v>
      </c>
      <c r="AA46" s="19"/>
      <c r="AB46" s="14">
        <f t="shared" ca="1" si="60"/>
        <v>0</v>
      </c>
      <c r="AC46" s="17">
        <f t="shared" ca="1" si="24"/>
        <v>0</v>
      </c>
      <c r="AD46" s="14"/>
      <c r="AE46">
        <f t="shared" ca="1" si="53"/>
        <v>0</v>
      </c>
      <c r="AF46">
        <f t="shared" ca="1" si="63"/>
        <v>0</v>
      </c>
      <c r="AG46" s="7">
        <f t="shared" ca="1" si="61"/>
        <v>0</v>
      </c>
      <c r="AH46">
        <f t="shared" ca="1" si="54"/>
        <v>0</v>
      </c>
      <c r="AI46" s="7">
        <f t="shared" ca="1" si="55"/>
        <v>0</v>
      </c>
      <c r="AJ46" s="7">
        <f t="shared" ca="1" si="56"/>
        <v>0</v>
      </c>
      <c r="AK46" s="7">
        <f t="shared" ca="1" si="42"/>
        <v>0</v>
      </c>
      <c r="AL46" s="7">
        <f t="shared" ca="1" si="43"/>
        <v>0</v>
      </c>
      <c r="AM46" s="14">
        <f t="shared" ca="1" si="62"/>
        <v>0</v>
      </c>
      <c r="AN46" s="7"/>
      <c r="AO46">
        <f t="shared" si="20"/>
        <v>41</v>
      </c>
      <c r="AP46" s="2">
        <f ca="1">+AP45+IF(SIMULADOR2!$C$25&lt;&gt;"",Calculos!P46+Calculos!R46,Calculos!H46)</f>
        <v>46357</v>
      </c>
      <c r="AQ46" s="7">
        <f ca="1">+IF(SUM(T$6:T46)=0,J46,IF($AQ$1=$AT$1,V46,AI46))</f>
        <v>0</v>
      </c>
      <c r="AR46" s="7">
        <f ca="1">+IF(SUM(T$6:T46)=0,M46,IF($AQ$1=$AT$1,Y46,AL46))</f>
        <v>0</v>
      </c>
      <c r="AS46" s="7">
        <f ca="1">+IF(SUM(T$6:T46)=0,N46,IF($AQ$1=$AT$1,Z46,AM46))</f>
        <v>0</v>
      </c>
      <c r="AT46" s="7">
        <f ca="1">+IF(SUM(T$6:T46)=0,0,IF($AQ$1=$AT$1,S46,AH46))</f>
        <v>0</v>
      </c>
      <c r="AU46" s="7">
        <f ca="1">+IF(SUM(T$6:T46)=0,K46,IF($AQ$1=$AT$1,W46,AJ46))</f>
        <v>0</v>
      </c>
      <c r="AV46" s="7">
        <f ca="1">+IF(SUM(T$6:T46)=0,L46,IF($AQ$1=$AT$1,X46,AK46))+AZ46</f>
        <v>0</v>
      </c>
      <c r="AX46" s="14">
        <f ca="1">+SIMULADOR2!L76</f>
        <v>0</v>
      </c>
      <c r="AY46" s="14">
        <f t="shared" ca="1" si="44"/>
        <v>0</v>
      </c>
      <c r="AZ46" s="26">
        <f t="shared" ca="1" si="45"/>
        <v>0</v>
      </c>
      <c r="BB46" s="14">
        <f t="shared" ca="1" si="46"/>
        <v>0</v>
      </c>
      <c r="BD46">
        <f t="shared" ca="1" si="47"/>
        <v>0</v>
      </c>
    </row>
    <row r="47" spans="1:56" x14ac:dyDescent="0.2">
      <c r="A47" s="2">
        <f t="shared" ca="1" si="35"/>
        <v>46388</v>
      </c>
      <c r="B47" s="2">
        <f ca="1">+IF(MONTH(EDATE(A47,1))=2,EDATE(A47,1),DATE(YEAR(EDATE(A47,1)),MONTH(EDATE(A47,1)),IF(SIMULADOR2!$C$13=50, 5,SIMULADOR2!$C$13) ))</f>
        <v>46419</v>
      </c>
      <c r="C47" s="35">
        <f t="shared" ca="1" si="34"/>
        <v>46394</v>
      </c>
      <c r="E47">
        <f t="shared" si="12"/>
        <v>42</v>
      </c>
      <c r="F47" s="9">
        <f t="shared" ca="1" si="36"/>
        <v>1278</v>
      </c>
      <c r="G47" s="12">
        <f t="shared" ca="1" si="37"/>
        <v>9.1198663516732309E-2</v>
      </c>
      <c r="H47" s="15">
        <f t="shared" ca="1" si="48"/>
        <v>31</v>
      </c>
      <c r="I47" s="14">
        <f ca="1">IF(E47&lt;=SIMULADOR2!$C$19,IF(SIMULADOR2!$C$19=E47,J47*(1+$F$3)^H47+J47*($G$3*H47),(SIMULADOR2!$E$36+$J$1+$K$1+IF(SIMULADOR2!$C$15=SIMULADOR2!$Z$9,SIMULADOR2!$C$16,0))/Calculos!$G$4),0)+M47+N47</f>
        <v>0</v>
      </c>
      <c r="J47" s="14">
        <f>IF(E47&lt;=SIMULADOR2!$C$19,J46-I46+L46+M46+N46,0)</f>
        <v>0</v>
      </c>
      <c r="K47" s="14">
        <f>IF(E47&lt;SIMULADOR2!$C$19,IF(I47-L47&lt;0,0,I47-L47-M47-N47),J47)</f>
        <v>0</v>
      </c>
      <c r="L47" s="14">
        <f t="shared" ca="1" si="38"/>
        <v>0</v>
      </c>
      <c r="M47" s="14">
        <f t="shared" si="14"/>
        <v>0</v>
      </c>
      <c r="N47" s="14">
        <f t="shared" ca="1" si="49"/>
        <v>0</v>
      </c>
      <c r="O47" s="14">
        <f t="shared" si="50"/>
        <v>0</v>
      </c>
      <c r="P47" s="9">
        <f t="shared" ca="1" si="39"/>
        <v>31</v>
      </c>
      <c r="Q47" s="9">
        <f ca="1">+IF(OR(Calculos!B45-SIMULADOR2!$C$25&lt;0,SIMULADOR2!$C$25=0),0,Calculos!B45-SIMULADOR2!$C$25)</f>
        <v>0</v>
      </c>
      <c r="R47" s="9">
        <f t="shared" ca="1" si="57"/>
        <v>0</v>
      </c>
      <c r="S47">
        <f ca="1">+IF(AND(Q48&lt;&gt;0,Q47=0),SIMULADOR2!$C$26,0)</f>
        <v>0</v>
      </c>
      <c r="T47" s="7">
        <f t="shared" ca="1" si="58"/>
        <v>0</v>
      </c>
      <c r="U47" s="7"/>
      <c r="V47" s="7">
        <f t="shared" ca="1" si="51"/>
        <v>0</v>
      </c>
      <c r="W47" s="7">
        <f t="shared" ca="1" si="59"/>
        <v>0</v>
      </c>
      <c r="X47" s="7">
        <f t="shared" ca="1" si="52"/>
        <v>0</v>
      </c>
      <c r="Y47" s="14">
        <f t="shared" ca="1" si="40"/>
        <v>0</v>
      </c>
      <c r="Z47" s="14">
        <f t="shared" ca="1" si="41"/>
        <v>0</v>
      </c>
      <c r="AA47" s="19"/>
      <c r="AB47" s="14">
        <f t="shared" ca="1" si="60"/>
        <v>0</v>
      </c>
      <c r="AC47" s="17">
        <f t="shared" ca="1" si="24"/>
        <v>0</v>
      </c>
      <c r="AD47" s="14"/>
      <c r="AE47">
        <f t="shared" ca="1" si="53"/>
        <v>0</v>
      </c>
      <c r="AF47">
        <f t="shared" ca="1" si="63"/>
        <v>0</v>
      </c>
      <c r="AG47" s="7">
        <f t="shared" ca="1" si="61"/>
        <v>0</v>
      </c>
      <c r="AH47">
        <f t="shared" ca="1" si="54"/>
        <v>0</v>
      </c>
      <c r="AI47" s="7">
        <f t="shared" ca="1" si="55"/>
        <v>0</v>
      </c>
      <c r="AJ47" s="7">
        <f t="shared" ca="1" si="56"/>
        <v>0</v>
      </c>
      <c r="AK47" s="7">
        <f t="shared" ca="1" si="42"/>
        <v>0</v>
      </c>
      <c r="AL47" s="7">
        <f t="shared" ca="1" si="43"/>
        <v>0</v>
      </c>
      <c r="AM47" s="14">
        <f t="shared" ca="1" si="62"/>
        <v>0</v>
      </c>
      <c r="AN47" s="7"/>
      <c r="AO47">
        <f t="shared" si="20"/>
        <v>42</v>
      </c>
      <c r="AP47" s="2">
        <f ca="1">+AP46+IF(SIMULADOR2!$C$25&lt;&gt;"",Calculos!P47+Calculos!R47,Calculos!H47)</f>
        <v>46388</v>
      </c>
      <c r="AQ47" s="7">
        <f ca="1">+IF(SUM(T$6:T47)=0,J47,IF($AQ$1=$AT$1,V47,AI47))</f>
        <v>0</v>
      </c>
      <c r="AR47" s="7">
        <f ca="1">+IF(SUM(T$6:T47)=0,M47,IF($AQ$1=$AT$1,Y47,AL47))</f>
        <v>0</v>
      </c>
      <c r="AS47" s="7">
        <f ca="1">+IF(SUM(T$6:T47)=0,N47,IF($AQ$1=$AT$1,Z47,AM47))</f>
        <v>0</v>
      </c>
      <c r="AT47" s="7">
        <f ca="1">+IF(SUM(T$6:T47)=0,0,IF($AQ$1=$AT$1,S47,AH47))</f>
        <v>0</v>
      </c>
      <c r="AU47" s="7">
        <f ca="1">+IF(SUM(T$6:T47)=0,K47,IF($AQ$1=$AT$1,W47,AJ47))</f>
        <v>0</v>
      </c>
      <c r="AV47" s="7">
        <f ca="1">+IF(SUM(T$6:T47)=0,L47,IF($AQ$1=$AT$1,X47,AK47))+AZ47</f>
        <v>0</v>
      </c>
      <c r="AX47" s="14">
        <f ca="1">+SIMULADOR2!L77</f>
        <v>0</v>
      </c>
      <c r="AY47" s="14">
        <f t="shared" ca="1" si="44"/>
        <v>0</v>
      </c>
      <c r="AZ47" s="26">
        <f t="shared" ca="1" si="45"/>
        <v>0</v>
      </c>
      <c r="BB47" s="14">
        <f t="shared" ca="1" si="46"/>
        <v>0</v>
      </c>
      <c r="BD47">
        <f t="shared" ca="1" si="47"/>
        <v>0</v>
      </c>
    </row>
    <row r="48" spans="1:56" x14ac:dyDescent="0.2">
      <c r="A48" s="2">
        <f t="shared" ca="1" si="35"/>
        <v>46419</v>
      </c>
      <c r="B48" s="2">
        <f ca="1">+IF(MONTH(EDATE(A48,1))=2,EDATE(A48,1),DATE(YEAR(EDATE(A48,1)),MONTH(EDATE(A48,1)),IF(SIMULADOR2!$C$13=50, 5,SIMULADOR2!$C$13) ))</f>
        <v>46447</v>
      </c>
      <c r="C48" s="35">
        <f t="shared" ca="1" si="34"/>
        <v>46422</v>
      </c>
      <c r="E48">
        <f t="shared" si="12"/>
        <v>43</v>
      </c>
      <c r="F48" s="9">
        <f t="shared" ca="1" si="36"/>
        <v>1309</v>
      </c>
      <c r="G48" s="12">
        <f t="shared" ca="1" si="37"/>
        <v>8.60520611776837E-2</v>
      </c>
      <c r="H48" s="15">
        <f t="shared" ca="1" si="48"/>
        <v>31</v>
      </c>
      <c r="I48" s="14">
        <f ca="1">IF(E48&lt;=SIMULADOR2!$C$19,IF(SIMULADOR2!$C$19=E48,J48*(1+$F$3)^H48+J48*($G$3*H48),(SIMULADOR2!$E$36+$J$1+$K$1+IF(SIMULADOR2!$C$15=SIMULADOR2!$Z$9,SIMULADOR2!$C$16,0))/Calculos!$G$4),0)+M48+N48</f>
        <v>0</v>
      </c>
      <c r="J48" s="14">
        <f>IF(E48&lt;=SIMULADOR2!$C$19,J47-I47+L47+M47+N47,0)</f>
        <v>0</v>
      </c>
      <c r="K48" s="14">
        <f>IF(E48&lt;SIMULADOR2!$C$19,IF(I48-L48&lt;0,0,I48-L48-M48-N48),J48)</f>
        <v>0</v>
      </c>
      <c r="L48" s="14">
        <f t="shared" ca="1" si="38"/>
        <v>0</v>
      </c>
      <c r="M48" s="14">
        <f t="shared" si="14"/>
        <v>0</v>
      </c>
      <c r="N48" s="14">
        <f t="shared" ca="1" si="49"/>
        <v>0</v>
      </c>
      <c r="O48" s="14">
        <f t="shared" si="50"/>
        <v>0</v>
      </c>
      <c r="P48" s="9">
        <f t="shared" ca="1" si="39"/>
        <v>31</v>
      </c>
      <c r="Q48" s="9">
        <f ca="1">+IF(OR(Calculos!B46-SIMULADOR2!$C$25&lt;0,SIMULADOR2!$C$25=0),0,Calculos!B46-SIMULADOR2!$C$25)</f>
        <v>0</v>
      </c>
      <c r="R48" s="9">
        <f t="shared" ca="1" si="57"/>
        <v>0</v>
      </c>
      <c r="S48">
        <f ca="1">+IF(AND(Q49&lt;&gt;0,Q48=0),SIMULADOR2!$C$26,0)</f>
        <v>0</v>
      </c>
      <c r="T48" s="7">
        <f t="shared" ca="1" si="58"/>
        <v>0</v>
      </c>
      <c r="U48" s="7"/>
      <c r="V48" s="7">
        <f t="shared" ca="1" si="51"/>
        <v>0</v>
      </c>
      <c r="W48" s="7">
        <f t="shared" ca="1" si="59"/>
        <v>0</v>
      </c>
      <c r="X48" s="7">
        <f t="shared" ca="1" si="52"/>
        <v>0</v>
      </c>
      <c r="Y48" s="14">
        <f t="shared" ca="1" si="40"/>
        <v>0</v>
      </c>
      <c r="Z48" s="14">
        <f t="shared" ca="1" si="41"/>
        <v>0</v>
      </c>
      <c r="AA48" s="19"/>
      <c r="AB48" s="14">
        <f t="shared" ca="1" si="60"/>
        <v>0</v>
      </c>
      <c r="AC48" s="17">
        <f t="shared" ca="1" si="24"/>
        <v>0</v>
      </c>
      <c r="AD48" s="14"/>
      <c r="AE48">
        <f t="shared" ca="1" si="53"/>
        <v>0</v>
      </c>
      <c r="AF48">
        <f t="shared" ca="1" si="63"/>
        <v>0</v>
      </c>
      <c r="AG48" s="7">
        <f t="shared" ca="1" si="61"/>
        <v>0</v>
      </c>
      <c r="AH48">
        <f t="shared" ca="1" si="54"/>
        <v>0</v>
      </c>
      <c r="AI48" s="7">
        <f t="shared" ca="1" si="55"/>
        <v>0</v>
      </c>
      <c r="AJ48" s="7">
        <f t="shared" ca="1" si="56"/>
        <v>0</v>
      </c>
      <c r="AK48" s="7">
        <f t="shared" ca="1" si="42"/>
        <v>0</v>
      </c>
      <c r="AL48" s="7">
        <f t="shared" ca="1" si="43"/>
        <v>0</v>
      </c>
      <c r="AM48" s="14">
        <f t="shared" ca="1" si="62"/>
        <v>0</v>
      </c>
      <c r="AN48" s="7"/>
      <c r="AO48">
        <f t="shared" si="20"/>
        <v>43</v>
      </c>
      <c r="AP48" s="2">
        <f ca="1">+AP47+IF(SIMULADOR2!$C$25&lt;&gt;"",Calculos!P48+Calculos!R48,Calculos!H48)</f>
        <v>46419</v>
      </c>
      <c r="AQ48" s="7">
        <f ca="1">+IF(SUM(T$6:T48)=0,J48,IF($AQ$1=$AT$1,V48,AI48))</f>
        <v>0</v>
      </c>
      <c r="AR48" s="7">
        <f ca="1">+IF(SUM(T$6:T48)=0,M48,IF($AQ$1=$AT$1,Y48,AL48))</f>
        <v>0</v>
      </c>
      <c r="AS48" s="7">
        <f ca="1">+IF(SUM(T$6:T48)=0,N48,IF($AQ$1=$AT$1,Z48,AM48))</f>
        <v>0</v>
      </c>
      <c r="AT48" s="7">
        <f ca="1">+IF(SUM(T$6:T48)=0,0,IF($AQ$1=$AT$1,S48,AH48))</f>
        <v>0</v>
      </c>
      <c r="AU48" s="7">
        <f ca="1">+IF(SUM(T$6:T48)=0,K48,IF($AQ$1=$AT$1,W48,AJ48))</f>
        <v>0</v>
      </c>
      <c r="AV48" s="7">
        <f ca="1">+IF(SUM(T$6:T48)=0,L48,IF($AQ$1=$AT$1,X48,AK48))+AZ48</f>
        <v>0</v>
      </c>
      <c r="AX48" s="14">
        <f ca="1">+SIMULADOR2!L78</f>
        <v>0</v>
      </c>
      <c r="AY48" s="14">
        <f t="shared" ca="1" si="44"/>
        <v>0</v>
      </c>
      <c r="AZ48" s="26">
        <f t="shared" ca="1" si="45"/>
        <v>0</v>
      </c>
      <c r="BB48" s="14">
        <f t="shared" ca="1" si="46"/>
        <v>0</v>
      </c>
      <c r="BD48">
        <f t="shared" ca="1" si="47"/>
        <v>0</v>
      </c>
    </row>
    <row r="49" spans="1:56" x14ac:dyDescent="0.2">
      <c r="A49" s="2">
        <f t="shared" ca="1" si="35"/>
        <v>46447</v>
      </c>
      <c r="B49" s="2">
        <f ca="1">+IF(MONTH(EDATE(A49,1))=2,EDATE(A49,1),DATE(YEAR(EDATE(A49,1)),MONTH(EDATE(A49,1)),IF(SIMULADOR2!$C$13=50, 5,SIMULADOR2!$C$13) ))</f>
        <v>46478</v>
      </c>
      <c r="C49" s="35">
        <f t="shared" ca="1" si="34"/>
        <v>46453</v>
      </c>
      <c r="E49">
        <f t="shared" si="12"/>
        <v>44</v>
      </c>
      <c r="F49" s="9">
        <f t="shared" ca="1" si="36"/>
        <v>1337</v>
      </c>
      <c r="G49" s="12">
        <f t="shared" ca="1" si="37"/>
        <v>8.1653616038910359E-2</v>
      </c>
      <c r="H49" s="15">
        <f t="shared" ca="1" si="48"/>
        <v>28</v>
      </c>
      <c r="I49" s="14">
        <f ca="1">IF(E49&lt;=SIMULADOR2!$C$19,IF(SIMULADOR2!$C$19=E49,J49*(1+$F$3)^H49+J49*($G$3*H49),(SIMULADOR2!$E$36+$J$1+$K$1+IF(SIMULADOR2!$C$15=SIMULADOR2!$Z$9,SIMULADOR2!$C$16,0))/Calculos!$G$4),0)+M49+N49</f>
        <v>0</v>
      </c>
      <c r="J49" s="14">
        <f>IF(E49&lt;=SIMULADOR2!$C$19,J48-I48+L48+M48+N48,0)</f>
        <v>0</v>
      </c>
      <c r="K49" s="14">
        <f>IF(E49&lt;SIMULADOR2!$C$19,IF(I49-L49&lt;0,0,I49-L49-M49-N49),J49)</f>
        <v>0</v>
      </c>
      <c r="L49" s="14">
        <f t="shared" ca="1" si="38"/>
        <v>0</v>
      </c>
      <c r="M49" s="14">
        <f t="shared" si="14"/>
        <v>0</v>
      </c>
      <c r="N49" s="14">
        <f t="shared" ca="1" si="49"/>
        <v>0</v>
      </c>
      <c r="O49" s="14">
        <f t="shared" si="50"/>
        <v>0</v>
      </c>
      <c r="P49" s="9">
        <f t="shared" ca="1" si="39"/>
        <v>28</v>
      </c>
      <c r="Q49" s="9">
        <f ca="1">+IF(OR(Calculos!B47-SIMULADOR2!$C$25&lt;0,SIMULADOR2!$C$25=0),0,Calculos!B47-SIMULADOR2!$C$25)</f>
        <v>0</v>
      </c>
      <c r="R49" s="9">
        <f t="shared" ca="1" si="57"/>
        <v>0</v>
      </c>
      <c r="S49">
        <f ca="1">+IF(AND(Q50&lt;&gt;0,Q49=0),SIMULADOR2!$C$26,0)</f>
        <v>0</v>
      </c>
      <c r="T49" s="7">
        <f t="shared" ca="1" si="58"/>
        <v>0</v>
      </c>
      <c r="U49" s="7"/>
      <c r="V49" s="7">
        <f t="shared" ca="1" si="51"/>
        <v>0</v>
      </c>
      <c r="W49" s="7">
        <f t="shared" ca="1" si="59"/>
        <v>0</v>
      </c>
      <c r="X49" s="7">
        <f t="shared" ca="1" si="52"/>
        <v>0</v>
      </c>
      <c r="Y49" s="14">
        <f t="shared" ca="1" si="40"/>
        <v>0</v>
      </c>
      <c r="Z49" s="14">
        <f t="shared" ca="1" si="41"/>
        <v>0</v>
      </c>
      <c r="AA49" s="19"/>
      <c r="AB49" s="14">
        <f t="shared" ca="1" si="60"/>
        <v>0</v>
      </c>
      <c r="AC49" s="17">
        <f t="shared" ca="1" si="24"/>
        <v>0</v>
      </c>
      <c r="AD49" s="14"/>
      <c r="AE49">
        <f t="shared" ca="1" si="53"/>
        <v>0</v>
      </c>
      <c r="AF49">
        <f t="shared" ca="1" si="63"/>
        <v>0</v>
      </c>
      <c r="AG49" s="7">
        <f t="shared" ca="1" si="61"/>
        <v>0</v>
      </c>
      <c r="AH49">
        <f t="shared" ca="1" si="54"/>
        <v>0</v>
      </c>
      <c r="AI49" s="7">
        <f t="shared" ca="1" si="55"/>
        <v>0</v>
      </c>
      <c r="AJ49" s="7">
        <f t="shared" ca="1" si="56"/>
        <v>0</v>
      </c>
      <c r="AK49" s="7">
        <f t="shared" ca="1" si="42"/>
        <v>0</v>
      </c>
      <c r="AL49" s="7">
        <f t="shared" ca="1" si="43"/>
        <v>0</v>
      </c>
      <c r="AM49" s="14">
        <f t="shared" ca="1" si="62"/>
        <v>0</v>
      </c>
      <c r="AN49" s="7"/>
      <c r="AO49">
        <f t="shared" si="20"/>
        <v>44</v>
      </c>
      <c r="AP49" s="2">
        <f ca="1">+AP48+IF(SIMULADOR2!$C$25&lt;&gt;"",Calculos!P49+Calculos!R49,Calculos!H49)</f>
        <v>46447</v>
      </c>
      <c r="AQ49" s="7">
        <f ca="1">+IF(SUM(T$6:T49)=0,J49,IF($AQ$1=$AT$1,V49,AI49))</f>
        <v>0</v>
      </c>
      <c r="AR49" s="7">
        <f ca="1">+IF(SUM(T$6:T49)=0,M49,IF($AQ$1=$AT$1,Y49,AL49))</f>
        <v>0</v>
      </c>
      <c r="AS49" s="7">
        <f ca="1">+IF(SUM(T$6:T49)=0,N49,IF($AQ$1=$AT$1,Z49,AM49))</f>
        <v>0</v>
      </c>
      <c r="AT49" s="7">
        <f ca="1">+IF(SUM(T$6:T49)=0,0,IF($AQ$1=$AT$1,S49,AH49))</f>
        <v>0</v>
      </c>
      <c r="AU49" s="7">
        <f ca="1">+IF(SUM(T$6:T49)=0,K49,IF($AQ$1=$AT$1,W49,AJ49))</f>
        <v>0</v>
      </c>
      <c r="AV49" s="7">
        <f ca="1">+IF(SUM(T$6:T49)=0,L49,IF($AQ$1=$AT$1,X49,AK49))+AZ49</f>
        <v>0</v>
      </c>
      <c r="AX49" s="14">
        <f ca="1">+SIMULADOR2!L79</f>
        <v>0</v>
      </c>
      <c r="AY49" s="14">
        <f t="shared" ca="1" si="44"/>
        <v>0</v>
      </c>
      <c r="AZ49" s="26">
        <f t="shared" ca="1" si="45"/>
        <v>0</v>
      </c>
      <c r="BB49" s="14">
        <f t="shared" ca="1" si="46"/>
        <v>0</v>
      </c>
      <c r="BD49">
        <f t="shared" ca="1" si="47"/>
        <v>0</v>
      </c>
    </row>
    <row r="50" spans="1:56" x14ac:dyDescent="0.2">
      <c r="A50" s="2">
        <f t="shared" ca="1" si="35"/>
        <v>46478</v>
      </c>
      <c r="B50" s="2">
        <f ca="1">+IF(MONTH(EDATE(A50,1))=2,EDATE(A50,1),DATE(YEAR(EDATE(A50,1)),MONTH(EDATE(A50,1)),IF(SIMULADOR2!$C$13=50, 5,SIMULADOR2!$C$13) ))</f>
        <v>46508</v>
      </c>
      <c r="C50" s="35">
        <f t="shared" ca="1" si="34"/>
        <v>46483</v>
      </c>
      <c r="E50">
        <f t="shared" si="12"/>
        <v>45</v>
      </c>
      <c r="F50" s="9">
        <f t="shared" ca="1" si="36"/>
        <v>1368</v>
      </c>
      <c r="G50" s="12">
        <f t="shared" ca="1" si="37"/>
        <v>7.7045668125062555E-2</v>
      </c>
      <c r="H50" s="15">
        <f t="shared" ca="1" si="48"/>
        <v>31</v>
      </c>
      <c r="I50" s="14">
        <f ca="1">IF(E50&lt;=SIMULADOR2!$C$19,IF(SIMULADOR2!$C$19=E50,J50*(1+$F$3)^H50+J50*($G$3*H50),(SIMULADOR2!$E$36+$J$1+$K$1+IF(SIMULADOR2!$C$15=SIMULADOR2!$Z$9,SIMULADOR2!$C$16,0))/Calculos!$G$4),0)+M50+N50</f>
        <v>0</v>
      </c>
      <c r="J50" s="14">
        <f>IF(E50&lt;=SIMULADOR2!$C$19,J49-I49+L49+M49+N49,0)</f>
        <v>0</v>
      </c>
      <c r="K50" s="14">
        <f>IF(E50&lt;SIMULADOR2!$C$19,IF(I50-L50&lt;0,0,I50-L50-M50-N50),J50)</f>
        <v>0</v>
      </c>
      <c r="L50" s="14">
        <f t="shared" ca="1" si="38"/>
        <v>0</v>
      </c>
      <c r="M50" s="14">
        <f t="shared" si="14"/>
        <v>0</v>
      </c>
      <c r="N50" s="14">
        <f t="shared" ca="1" si="49"/>
        <v>0</v>
      </c>
      <c r="O50" s="14">
        <f t="shared" si="50"/>
        <v>0</v>
      </c>
      <c r="P50" s="9">
        <f t="shared" ca="1" si="39"/>
        <v>31</v>
      </c>
      <c r="Q50" s="9">
        <f ca="1">+IF(OR(Calculos!B48-SIMULADOR2!$C$25&lt;0,SIMULADOR2!$C$25=0),0,Calculos!B48-SIMULADOR2!$C$25)</f>
        <v>0</v>
      </c>
      <c r="R50" s="9">
        <f t="shared" ca="1" si="57"/>
        <v>0</v>
      </c>
      <c r="S50">
        <f ca="1">+IF(AND(Q51&lt;&gt;0,Q50=0),SIMULADOR2!$C$26,0)</f>
        <v>0</v>
      </c>
      <c r="T50" s="7">
        <f t="shared" ca="1" si="58"/>
        <v>0</v>
      </c>
      <c r="U50" s="7"/>
      <c r="V50" s="7">
        <f t="shared" ca="1" si="51"/>
        <v>0</v>
      </c>
      <c r="W50" s="7">
        <f t="shared" ca="1" si="59"/>
        <v>0</v>
      </c>
      <c r="X50" s="7">
        <f t="shared" ca="1" si="52"/>
        <v>0</v>
      </c>
      <c r="Y50" s="14">
        <f t="shared" ca="1" si="40"/>
        <v>0</v>
      </c>
      <c r="Z50" s="14">
        <f t="shared" ca="1" si="41"/>
        <v>0</v>
      </c>
      <c r="AA50" s="19"/>
      <c r="AB50" s="14">
        <f t="shared" ca="1" si="60"/>
        <v>0</v>
      </c>
      <c r="AC50" s="17">
        <f t="shared" ca="1" si="24"/>
        <v>0</v>
      </c>
      <c r="AD50" s="14"/>
      <c r="AE50">
        <f t="shared" ca="1" si="53"/>
        <v>0</v>
      </c>
      <c r="AF50">
        <f t="shared" ca="1" si="63"/>
        <v>0</v>
      </c>
      <c r="AG50" s="7">
        <f t="shared" ca="1" si="61"/>
        <v>0</v>
      </c>
      <c r="AH50">
        <f t="shared" ca="1" si="54"/>
        <v>0</v>
      </c>
      <c r="AI50" s="7">
        <f t="shared" ca="1" si="55"/>
        <v>0</v>
      </c>
      <c r="AJ50" s="7">
        <f t="shared" ca="1" si="56"/>
        <v>0</v>
      </c>
      <c r="AK50" s="7">
        <f t="shared" ca="1" si="42"/>
        <v>0</v>
      </c>
      <c r="AL50" s="7">
        <f t="shared" ca="1" si="43"/>
        <v>0</v>
      </c>
      <c r="AM50" s="14">
        <f t="shared" ca="1" si="62"/>
        <v>0</v>
      </c>
      <c r="AN50" s="7"/>
      <c r="AO50">
        <f t="shared" si="20"/>
        <v>45</v>
      </c>
      <c r="AP50" s="2">
        <f ca="1">+AP49+IF(SIMULADOR2!$C$25&lt;&gt;"",Calculos!P50+Calculos!R50,Calculos!H50)</f>
        <v>46478</v>
      </c>
      <c r="AQ50" s="7">
        <f ca="1">+IF(SUM(T$6:T50)=0,J50,IF($AQ$1=$AT$1,V50,AI50))</f>
        <v>0</v>
      </c>
      <c r="AR50" s="7">
        <f ca="1">+IF(SUM(T$6:T50)=0,M50,IF($AQ$1=$AT$1,Y50,AL50))</f>
        <v>0</v>
      </c>
      <c r="AS50" s="7">
        <f ca="1">+IF(SUM(T$6:T50)=0,N50,IF($AQ$1=$AT$1,Z50,AM50))</f>
        <v>0</v>
      </c>
      <c r="AT50" s="7">
        <f ca="1">+IF(SUM(T$6:T50)=0,0,IF($AQ$1=$AT$1,S50,AH50))</f>
        <v>0</v>
      </c>
      <c r="AU50" s="7">
        <f ca="1">+IF(SUM(T$6:T50)=0,K50,IF($AQ$1=$AT$1,W50,AJ50))</f>
        <v>0</v>
      </c>
      <c r="AV50" s="7">
        <f ca="1">+IF(SUM(T$6:T50)=0,L50,IF($AQ$1=$AT$1,X50,AK50))+AZ50</f>
        <v>0</v>
      </c>
      <c r="AX50" s="14">
        <f ca="1">+SIMULADOR2!L80</f>
        <v>0</v>
      </c>
      <c r="AY50" s="14">
        <f t="shared" ca="1" si="44"/>
        <v>0</v>
      </c>
      <c r="AZ50" s="26">
        <f t="shared" ca="1" si="45"/>
        <v>0</v>
      </c>
      <c r="BB50" s="14">
        <f t="shared" ca="1" si="46"/>
        <v>0</v>
      </c>
      <c r="BD50">
        <f t="shared" ca="1" si="47"/>
        <v>0</v>
      </c>
    </row>
    <row r="51" spans="1:56" x14ac:dyDescent="0.2">
      <c r="A51" s="2">
        <f t="shared" ca="1" si="35"/>
        <v>46508</v>
      </c>
      <c r="B51" s="2">
        <f ca="1">+IF(MONTH(EDATE(A51,1))=2,EDATE(A51,1),DATE(YEAR(EDATE(A51,1)),MONTH(EDATE(A51,1)),IF(SIMULADOR2!$C$13=50, 5,SIMULADOR2!$C$13) ))</f>
        <v>46539</v>
      </c>
      <c r="C51" s="35">
        <f t="shared" ca="1" si="34"/>
        <v>46514</v>
      </c>
      <c r="E51">
        <f t="shared" si="12"/>
        <v>46</v>
      </c>
      <c r="F51" s="9">
        <f t="shared" ca="1" si="36"/>
        <v>1398</v>
      </c>
      <c r="G51" s="12">
        <f t="shared" ca="1" si="37"/>
        <v>7.2834108627770414E-2</v>
      </c>
      <c r="H51" s="15">
        <f t="shared" ca="1" si="48"/>
        <v>30</v>
      </c>
      <c r="I51" s="14">
        <f ca="1">IF(E51&lt;=SIMULADOR2!$C$19,IF(SIMULADOR2!$C$19=E51,J51*(1+$F$3)^H51+J51*($G$3*H51),(SIMULADOR2!$E$36+$J$1+$K$1+IF(SIMULADOR2!$C$15=SIMULADOR2!$Z$9,SIMULADOR2!$C$16,0))/Calculos!$G$4),0)+M51+N51</f>
        <v>0</v>
      </c>
      <c r="J51" s="14">
        <f>IF(E51&lt;=SIMULADOR2!$C$19,J50-I50+L50+M50+N50,0)</f>
        <v>0</v>
      </c>
      <c r="K51" s="14">
        <f>IF(E51&lt;SIMULADOR2!$C$19,IF(I51-L51&lt;0,0,I51-L51-M51-N51),J51)</f>
        <v>0</v>
      </c>
      <c r="L51" s="14">
        <f t="shared" ca="1" si="38"/>
        <v>0</v>
      </c>
      <c r="M51" s="14">
        <f t="shared" si="14"/>
        <v>0</v>
      </c>
      <c r="N51" s="14">
        <f t="shared" ca="1" si="49"/>
        <v>0</v>
      </c>
      <c r="O51" s="14">
        <f t="shared" si="50"/>
        <v>0</v>
      </c>
      <c r="P51" s="9">
        <f t="shared" ca="1" si="39"/>
        <v>30</v>
      </c>
      <c r="Q51" s="9">
        <f ca="1">+IF(OR(Calculos!B49-SIMULADOR2!$C$25&lt;0,SIMULADOR2!$C$25=0),0,Calculos!B49-SIMULADOR2!$C$25)</f>
        <v>0</v>
      </c>
      <c r="R51" s="9">
        <f t="shared" ca="1" si="57"/>
        <v>0</v>
      </c>
      <c r="S51">
        <f ca="1">+IF(AND(Q52&lt;&gt;0,Q51=0),SIMULADOR2!$C$26,0)</f>
        <v>0</v>
      </c>
      <c r="T51" s="7">
        <f t="shared" ca="1" si="58"/>
        <v>0</v>
      </c>
      <c r="U51" s="7"/>
      <c r="V51" s="7">
        <f t="shared" ca="1" si="51"/>
        <v>0</v>
      </c>
      <c r="W51" s="7">
        <f t="shared" ca="1" si="59"/>
        <v>0</v>
      </c>
      <c r="X51" s="7">
        <f t="shared" ca="1" si="52"/>
        <v>0</v>
      </c>
      <c r="Y51" s="14">
        <f t="shared" ca="1" si="40"/>
        <v>0</v>
      </c>
      <c r="Z51" s="14">
        <f t="shared" ca="1" si="41"/>
        <v>0</v>
      </c>
      <c r="AA51" s="19"/>
      <c r="AB51" s="14">
        <f t="shared" ca="1" si="60"/>
        <v>0</v>
      </c>
      <c r="AC51" s="17">
        <f t="shared" ref="AC51:AC82" ca="1" si="64">+SUM(W51:Z51)</f>
        <v>0</v>
      </c>
      <c r="AD51" s="14"/>
      <c r="AE51">
        <f t="shared" ca="1" si="53"/>
        <v>0</v>
      </c>
      <c r="AF51">
        <f t="shared" ca="1" si="63"/>
        <v>0</v>
      </c>
      <c r="AG51" s="7">
        <f t="shared" ca="1" si="61"/>
        <v>0</v>
      </c>
      <c r="AH51">
        <f t="shared" ca="1" si="54"/>
        <v>0</v>
      </c>
      <c r="AI51" s="7">
        <f t="shared" ca="1" si="55"/>
        <v>0</v>
      </c>
      <c r="AJ51" s="7">
        <f t="shared" ca="1" si="56"/>
        <v>0</v>
      </c>
      <c r="AK51" s="7">
        <f t="shared" ca="1" si="42"/>
        <v>0</v>
      </c>
      <c r="AL51" s="7">
        <f t="shared" ca="1" si="43"/>
        <v>0</v>
      </c>
      <c r="AM51" s="14">
        <f t="shared" ca="1" si="62"/>
        <v>0</v>
      </c>
      <c r="AN51" s="7"/>
      <c r="AO51">
        <f t="shared" si="20"/>
        <v>46</v>
      </c>
      <c r="AP51" s="2">
        <f ca="1">+AP50+IF(SIMULADOR2!$C$25&lt;&gt;"",Calculos!P51+Calculos!R51,Calculos!H51)</f>
        <v>46508</v>
      </c>
      <c r="AQ51" s="7">
        <f ca="1">+IF(SUM(T$6:T51)=0,J51,IF($AQ$1=$AT$1,V51,AI51))</f>
        <v>0</v>
      </c>
      <c r="AR51" s="7">
        <f ca="1">+IF(SUM(T$6:T51)=0,M51,IF($AQ$1=$AT$1,Y51,AL51))</f>
        <v>0</v>
      </c>
      <c r="AS51" s="7">
        <f ca="1">+IF(SUM(T$6:T51)=0,N51,IF($AQ$1=$AT$1,Z51,AM51))</f>
        <v>0</v>
      </c>
      <c r="AT51" s="7">
        <f ca="1">+IF(SUM(T$6:T51)=0,0,IF($AQ$1=$AT$1,S51,AH51))</f>
        <v>0</v>
      </c>
      <c r="AU51" s="7">
        <f ca="1">+IF(SUM(T$6:T51)=0,K51,IF($AQ$1=$AT$1,W51,AJ51))</f>
        <v>0</v>
      </c>
      <c r="AV51" s="7">
        <f ca="1">+IF(SUM(T$6:T51)=0,L51,IF($AQ$1=$AT$1,X51,AK51))+AZ51</f>
        <v>0</v>
      </c>
      <c r="AX51" s="14">
        <f ca="1">+SIMULADOR2!L81</f>
        <v>0</v>
      </c>
      <c r="AY51" s="14">
        <f t="shared" ca="1" si="44"/>
        <v>0</v>
      </c>
      <c r="AZ51" s="26">
        <f t="shared" ca="1" si="45"/>
        <v>0</v>
      </c>
      <c r="BB51" s="14">
        <f t="shared" ca="1" si="46"/>
        <v>0</v>
      </c>
      <c r="BD51">
        <f t="shared" ca="1" si="47"/>
        <v>0</v>
      </c>
    </row>
    <row r="52" spans="1:56" x14ac:dyDescent="0.2">
      <c r="A52" s="2">
        <f t="shared" ca="1" si="35"/>
        <v>46539</v>
      </c>
      <c r="B52" s="2">
        <f ca="1">+IF(MONTH(EDATE(A52,1))=2,EDATE(A52,1),DATE(YEAR(EDATE(A52,1)),MONTH(EDATE(A52,1)),IF(SIMULADOR2!$C$13=50, 5,SIMULADOR2!$C$13) ))</f>
        <v>46569</v>
      </c>
      <c r="C52" s="35">
        <f t="shared" ca="1" si="34"/>
        <v>46544</v>
      </c>
      <c r="E52">
        <f t="shared" si="12"/>
        <v>47</v>
      </c>
      <c r="F52" s="9">
        <f t="shared" ca="1" si="36"/>
        <v>1429</v>
      </c>
      <c r="G52" s="12">
        <f t="shared" ca="1" si="37"/>
        <v>6.8723870830728243E-2</v>
      </c>
      <c r="H52" s="15">
        <f t="shared" ca="1" si="48"/>
        <v>31</v>
      </c>
      <c r="I52" s="14">
        <f ca="1">IF(E52&lt;=SIMULADOR2!$C$19,IF(SIMULADOR2!$C$19=E52,J52*(1+$F$3)^H52+J52*($G$3*H52),(SIMULADOR2!$E$36+$J$1+$K$1+IF(SIMULADOR2!$C$15=SIMULADOR2!$Z$9,SIMULADOR2!$C$16,0))/Calculos!$G$4),0)+M52+N52</f>
        <v>0</v>
      </c>
      <c r="J52" s="14">
        <f>IF(E52&lt;=SIMULADOR2!$C$19,J51-I51+L51+M51+N51,0)</f>
        <v>0</v>
      </c>
      <c r="K52" s="14">
        <f>IF(E52&lt;SIMULADOR2!$C$19,IF(I52-L52&lt;0,0,I52-L52-M52-N52),J52)</f>
        <v>0</v>
      </c>
      <c r="L52" s="14">
        <f t="shared" ca="1" si="38"/>
        <v>0</v>
      </c>
      <c r="M52" s="14">
        <f t="shared" si="14"/>
        <v>0</v>
      </c>
      <c r="N52" s="14">
        <f t="shared" ca="1" si="49"/>
        <v>0</v>
      </c>
      <c r="O52" s="14">
        <f t="shared" si="50"/>
        <v>0</v>
      </c>
      <c r="P52" s="9">
        <f t="shared" ca="1" si="39"/>
        <v>31</v>
      </c>
      <c r="Q52" s="9">
        <f ca="1">+IF(OR(Calculos!B50-SIMULADOR2!$C$25&lt;0,SIMULADOR2!$C$25=0),0,Calculos!B50-SIMULADOR2!$C$25)</f>
        <v>0</v>
      </c>
      <c r="R52" s="9">
        <f t="shared" ca="1" si="57"/>
        <v>0</v>
      </c>
      <c r="S52">
        <f ca="1">+IF(AND(Q53&lt;&gt;0,Q52=0),SIMULADOR2!$C$26,0)</f>
        <v>0</v>
      </c>
      <c r="T52" s="7">
        <f t="shared" ca="1" si="58"/>
        <v>0</v>
      </c>
      <c r="U52" s="7"/>
      <c r="V52" s="7">
        <f t="shared" ca="1" si="51"/>
        <v>0</v>
      </c>
      <c r="W52" s="7">
        <f t="shared" ca="1" si="59"/>
        <v>0</v>
      </c>
      <c r="X52" s="7">
        <f t="shared" ca="1" si="52"/>
        <v>0</v>
      </c>
      <c r="Y52" s="14">
        <f t="shared" ca="1" si="40"/>
        <v>0</v>
      </c>
      <c r="Z52" s="14">
        <f t="shared" ca="1" si="41"/>
        <v>0</v>
      </c>
      <c r="AA52" s="19"/>
      <c r="AB52" s="14">
        <f t="shared" ca="1" si="60"/>
        <v>0</v>
      </c>
      <c r="AC52" s="17">
        <f t="shared" ca="1" si="64"/>
        <v>0</v>
      </c>
      <c r="AD52" s="14"/>
      <c r="AE52">
        <f t="shared" ca="1" si="53"/>
        <v>0</v>
      </c>
      <c r="AF52">
        <f t="shared" ca="1" si="63"/>
        <v>0</v>
      </c>
      <c r="AG52" s="7">
        <f t="shared" ca="1" si="61"/>
        <v>0</v>
      </c>
      <c r="AH52">
        <f t="shared" ca="1" si="54"/>
        <v>0</v>
      </c>
      <c r="AI52" s="7">
        <f t="shared" ca="1" si="55"/>
        <v>0</v>
      </c>
      <c r="AJ52" s="7">
        <f t="shared" ca="1" si="56"/>
        <v>0</v>
      </c>
      <c r="AK52" s="7">
        <f t="shared" ca="1" si="42"/>
        <v>0</v>
      </c>
      <c r="AL52" s="7">
        <f t="shared" ca="1" si="43"/>
        <v>0</v>
      </c>
      <c r="AM52" s="14">
        <f t="shared" ca="1" si="62"/>
        <v>0</v>
      </c>
      <c r="AN52" s="7"/>
      <c r="AO52">
        <f t="shared" si="20"/>
        <v>47</v>
      </c>
      <c r="AP52" s="2">
        <f ca="1">+AP51+IF(SIMULADOR2!$C$25&lt;&gt;"",Calculos!P52+Calculos!R52,Calculos!H52)</f>
        <v>46539</v>
      </c>
      <c r="AQ52" s="7">
        <f ca="1">+IF(SUM(T$6:T52)=0,J52,IF($AQ$1=$AT$1,V52,AI52))</f>
        <v>0</v>
      </c>
      <c r="AR52" s="7">
        <f ca="1">+IF(SUM(T$6:T52)=0,M52,IF($AQ$1=$AT$1,Y52,AL52))</f>
        <v>0</v>
      </c>
      <c r="AS52" s="7">
        <f ca="1">+IF(SUM(T$6:T52)=0,N52,IF($AQ$1=$AT$1,Z52,AM52))</f>
        <v>0</v>
      </c>
      <c r="AT52" s="7">
        <f ca="1">+IF(SUM(T$6:T52)=0,0,IF($AQ$1=$AT$1,S52,AH52))</f>
        <v>0</v>
      </c>
      <c r="AU52" s="7">
        <f ca="1">+IF(SUM(T$6:T52)=0,K52,IF($AQ$1=$AT$1,W52,AJ52))</f>
        <v>0</v>
      </c>
      <c r="AV52" s="7">
        <f ca="1">+IF(SUM(T$6:T52)=0,L52,IF($AQ$1=$AT$1,X52,AK52))+AZ52</f>
        <v>0</v>
      </c>
      <c r="AX52" s="14">
        <f ca="1">+SIMULADOR2!L82</f>
        <v>0</v>
      </c>
      <c r="AY52" s="14">
        <f t="shared" ca="1" si="44"/>
        <v>0</v>
      </c>
      <c r="AZ52" s="26">
        <f t="shared" ca="1" si="45"/>
        <v>0</v>
      </c>
      <c r="BB52" s="14">
        <f t="shared" ca="1" si="46"/>
        <v>0</v>
      </c>
      <c r="BD52">
        <f t="shared" ca="1" si="47"/>
        <v>0</v>
      </c>
    </row>
    <row r="53" spans="1:56" x14ac:dyDescent="0.2">
      <c r="A53" s="2">
        <f t="shared" ca="1" si="35"/>
        <v>46569</v>
      </c>
      <c r="B53" s="2">
        <f ca="1">+IF(MONTH(EDATE(A53,1))=2,EDATE(A53,1),DATE(YEAR(EDATE(A53,1)),MONTH(EDATE(A53,1)),IF(SIMULADOR2!$C$13=50, 5,SIMULADOR2!$C$13) ))</f>
        <v>46600</v>
      </c>
      <c r="C53" s="35">
        <f t="shared" ca="1" si="34"/>
        <v>46575</v>
      </c>
      <c r="E53">
        <f t="shared" si="12"/>
        <v>48</v>
      </c>
      <c r="F53" s="9">
        <f t="shared" ca="1" si="36"/>
        <v>1459</v>
      </c>
      <c r="G53" s="12">
        <f t="shared" ca="1" si="37"/>
        <v>6.4967207050254341E-2</v>
      </c>
      <c r="H53" s="15">
        <f t="shared" ca="1" si="48"/>
        <v>30</v>
      </c>
      <c r="I53" s="14">
        <f ca="1">IF(E53&lt;=SIMULADOR2!$C$19,IF(SIMULADOR2!$C$19=E53,J53*(1+$F$3)^H53+J53*($G$3*H53),(SIMULADOR2!$E$36+$J$1+$K$1+IF(SIMULADOR2!$C$15=SIMULADOR2!$Z$9,SIMULADOR2!$C$16,0))/Calculos!$G$4),0)+M53+N53</f>
        <v>0</v>
      </c>
      <c r="J53" s="14">
        <f>IF(E53&lt;=SIMULADOR2!$C$19,J52-I52+L52+M52+N52,0)</f>
        <v>0</v>
      </c>
      <c r="K53" s="14">
        <f>IF(E53&lt;SIMULADOR2!$C$19,IF(I53-L53&lt;0,0,I53-L53-M53-N53),J53)</f>
        <v>0</v>
      </c>
      <c r="L53" s="14">
        <f t="shared" ca="1" si="38"/>
        <v>0</v>
      </c>
      <c r="M53" s="14">
        <f t="shared" si="14"/>
        <v>0</v>
      </c>
      <c r="N53" s="14">
        <f t="shared" ca="1" si="49"/>
        <v>0</v>
      </c>
      <c r="O53" s="14">
        <f t="shared" si="50"/>
        <v>0</v>
      </c>
      <c r="P53" s="9">
        <f t="shared" ca="1" si="39"/>
        <v>30</v>
      </c>
      <c r="Q53" s="9">
        <f ca="1">+IF(OR(Calculos!B51-SIMULADOR2!$C$25&lt;0,SIMULADOR2!$C$25=0),0,Calculos!B51-SIMULADOR2!$C$25)</f>
        <v>0</v>
      </c>
      <c r="R53" s="9">
        <f t="shared" ca="1" si="57"/>
        <v>0</v>
      </c>
      <c r="S53">
        <f ca="1">+IF(AND(Q54&lt;&gt;0,Q53=0),SIMULADOR2!$C$26,0)</f>
        <v>0</v>
      </c>
      <c r="T53" s="7">
        <f t="shared" ca="1" si="58"/>
        <v>0</v>
      </c>
      <c r="U53" s="7"/>
      <c r="V53" s="7">
        <f t="shared" ca="1" si="51"/>
        <v>0</v>
      </c>
      <c r="W53" s="7">
        <f t="shared" ca="1" si="59"/>
        <v>0</v>
      </c>
      <c r="X53" s="7">
        <f t="shared" ca="1" si="52"/>
        <v>0</v>
      </c>
      <c r="Y53" s="14">
        <f t="shared" ca="1" si="40"/>
        <v>0</v>
      </c>
      <c r="Z53" s="14">
        <f t="shared" ca="1" si="41"/>
        <v>0</v>
      </c>
      <c r="AA53" s="19"/>
      <c r="AB53" s="14">
        <f t="shared" ca="1" si="60"/>
        <v>0</v>
      </c>
      <c r="AC53" s="17">
        <f t="shared" ca="1" si="64"/>
        <v>0</v>
      </c>
      <c r="AD53" s="14"/>
      <c r="AE53">
        <f t="shared" ca="1" si="53"/>
        <v>0</v>
      </c>
      <c r="AF53">
        <f t="shared" ca="1" si="63"/>
        <v>0</v>
      </c>
      <c r="AG53" s="7">
        <f t="shared" ca="1" si="61"/>
        <v>0</v>
      </c>
      <c r="AH53">
        <f t="shared" ca="1" si="54"/>
        <v>0</v>
      </c>
      <c r="AI53" s="7">
        <f t="shared" ca="1" si="55"/>
        <v>0</v>
      </c>
      <c r="AJ53" s="7">
        <f t="shared" ca="1" si="56"/>
        <v>0</v>
      </c>
      <c r="AK53" s="7">
        <f t="shared" ca="1" si="42"/>
        <v>0</v>
      </c>
      <c r="AL53" s="7">
        <f t="shared" ca="1" si="43"/>
        <v>0</v>
      </c>
      <c r="AM53" s="14">
        <f t="shared" ca="1" si="62"/>
        <v>0</v>
      </c>
      <c r="AN53" s="7"/>
      <c r="AO53">
        <f t="shared" si="20"/>
        <v>48</v>
      </c>
      <c r="AP53" s="2">
        <f ca="1">+AP52+IF(SIMULADOR2!$C$25&lt;&gt;"",Calculos!P53+Calculos!R53,Calculos!H53)</f>
        <v>46569</v>
      </c>
      <c r="AQ53" s="7">
        <f ca="1">+IF(SUM(T$6:T53)=0,J53,IF($AQ$1=$AT$1,V53,AI53))</f>
        <v>0</v>
      </c>
      <c r="AR53" s="7">
        <f ca="1">+IF(SUM(T$6:T53)=0,M53,IF($AQ$1=$AT$1,Y53,AL53))</f>
        <v>0</v>
      </c>
      <c r="AS53" s="7">
        <f ca="1">+IF(SUM(T$6:T53)=0,N53,IF($AQ$1=$AT$1,Z53,AM53))</f>
        <v>0</v>
      </c>
      <c r="AT53" s="7">
        <f ca="1">+IF(SUM(T$6:T53)=0,0,IF($AQ$1=$AT$1,S53,AH53))</f>
        <v>0</v>
      </c>
      <c r="AU53" s="7">
        <f ca="1">+IF(SUM(T$6:T53)=0,K53,IF($AQ$1=$AT$1,W53,AJ53))</f>
        <v>0</v>
      </c>
      <c r="AV53" s="7">
        <f ca="1">+IF(SUM(T$6:T53)=0,L53,IF($AQ$1=$AT$1,X53,AK53))+AZ53</f>
        <v>0</v>
      </c>
      <c r="AX53" s="14">
        <f ca="1">+SIMULADOR2!L83</f>
        <v>0</v>
      </c>
      <c r="AY53" s="14">
        <f t="shared" ca="1" si="44"/>
        <v>0</v>
      </c>
      <c r="AZ53" s="26">
        <f t="shared" ca="1" si="45"/>
        <v>0</v>
      </c>
      <c r="BB53" s="14">
        <f t="shared" ca="1" si="46"/>
        <v>0</v>
      </c>
      <c r="BD53">
        <f t="shared" ca="1" si="47"/>
        <v>0</v>
      </c>
    </row>
    <row r="54" spans="1:56" x14ac:dyDescent="0.2">
      <c r="A54" s="2">
        <f t="shared" ca="1" si="35"/>
        <v>46600</v>
      </c>
      <c r="B54" s="2">
        <f ca="1">+IF(MONTH(EDATE(A54,1))=2,EDATE(A54,1),DATE(YEAR(EDATE(A54,1)),MONTH(EDATE(A54,1)),IF(SIMULADOR2!$C$13=50, 5,SIMULADOR2!$C$13) ))</f>
        <v>46631</v>
      </c>
      <c r="C54" s="35">
        <f t="shared" ca="1" si="34"/>
        <v>46606</v>
      </c>
      <c r="E54">
        <f t="shared" si="12"/>
        <v>49</v>
      </c>
      <c r="F54" s="9">
        <f t="shared" ca="1" si="36"/>
        <v>1490</v>
      </c>
      <c r="G54" s="12">
        <f t="shared" ca="1" si="37"/>
        <v>6.1300921088673896E-2</v>
      </c>
      <c r="H54" s="15">
        <f t="shared" ca="1" si="48"/>
        <v>31</v>
      </c>
      <c r="I54" s="14">
        <f ca="1">IF(E54&lt;=SIMULADOR2!$C$19,IF(SIMULADOR2!$C$19=E54,J54*(1+$F$3)^H54+J54*($G$3*H54),(SIMULADOR2!$E$36+$J$1+$K$1+IF(SIMULADOR2!$C$15=SIMULADOR2!$Z$9,SIMULADOR2!$C$16,0))/Calculos!$G$4),0)+M54+N54</f>
        <v>0</v>
      </c>
      <c r="J54" s="14">
        <f>IF(E54&lt;=SIMULADOR2!$C$19,J53-I53+L53+M53+N53,0)</f>
        <v>0</v>
      </c>
      <c r="K54" s="14">
        <f>IF(E54&lt;SIMULADOR2!$C$19,IF(I54-L54&lt;0,0,I54-L54-M54-N54),J54)</f>
        <v>0</v>
      </c>
      <c r="L54" s="14">
        <f t="shared" ca="1" si="38"/>
        <v>0</v>
      </c>
      <c r="M54" s="14">
        <f t="shared" si="14"/>
        <v>0</v>
      </c>
      <c r="N54" s="14">
        <f t="shared" ca="1" si="49"/>
        <v>0</v>
      </c>
      <c r="O54" s="14">
        <f t="shared" si="50"/>
        <v>0</v>
      </c>
      <c r="P54" s="9">
        <f t="shared" ca="1" si="39"/>
        <v>31</v>
      </c>
      <c r="Q54" s="9">
        <f ca="1">+IF(OR(Calculos!B52-SIMULADOR2!$C$25&lt;0,SIMULADOR2!$C$25=0),0,Calculos!B52-SIMULADOR2!$C$25)</f>
        <v>0</v>
      </c>
      <c r="R54" s="9">
        <f t="shared" ca="1" si="57"/>
        <v>0</v>
      </c>
      <c r="S54">
        <f ca="1">+IF(AND(Q55&lt;&gt;0,Q54=0),SIMULADOR2!$C$26,0)</f>
        <v>0</v>
      </c>
      <c r="T54" s="7">
        <f t="shared" ca="1" si="58"/>
        <v>0</v>
      </c>
      <c r="U54" s="7"/>
      <c r="V54" s="7">
        <f t="shared" ca="1" si="51"/>
        <v>0</v>
      </c>
      <c r="W54" s="7">
        <f t="shared" ca="1" si="59"/>
        <v>0</v>
      </c>
      <c r="X54" s="7">
        <f t="shared" ca="1" si="52"/>
        <v>0</v>
      </c>
      <c r="Y54" s="14">
        <f t="shared" ca="1" si="40"/>
        <v>0</v>
      </c>
      <c r="Z54" s="14">
        <f t="shared" ca="1" si="41"/>
        <v>0</v>
      </c>
      <c r="AA54" s="19"/>
      <c r="AB54" s="14">
        <f t="shared" ca="1" si="60"/>
        <v>0</v>
      </c>
      <c r="AC54" s="17">
        <f t="shared" ca="1" si="64"/>
        <v>0</v>
      </c>
      <c r="AD54" s="14"/>
      <c r="AE54">
        <f t="shared" ca="1" si="53"/>
        <v>0</v>
      </c>
      <c r="AF54">
        <f t="shared" ca="1" si="63"/>
        <v>0</v>
      </c>
      <c r="AG54" s="7">
        <f t="shared" ca="1" si="61"/>
        <v>0</v>
      </c>
      <c r="AH54">
        <f t="shared" ca="1" si="54"/>
        <v>0</v>
      </c>
      <c r="AI54" s="7">
        <f t="shared" ca="1" si="55"/>
        <v>0</v>
      </c>
      <c r="AJ54" s="7">
        <f t="shared" ca="1" si="56"/>
        <v>0</v>
      </c>
      <c r="AK54" s="7">
        <f t="shared" ca="1" si="42"/>
        <v>0</v>
      </c>
      <c r="AL54" s="7">
        <f t="shared" ca="1" si="43"/>
        <v>0</v>
      </c>
      <c r="AM54" s="14">
        <f t="shared" ca="1" si="62"/>
        <v>0</v>
      </c>
      <c r="AN54" s="7"/>
      <c r="AO54">
        <f t="shared" si="20"/>
        <v>49</v>
      </c>
      <c r="AP54" s="2">
        <f ca="1">+AP53+IF(SIMULADOR2!$C$25&lt;&gt;"",Calculos!P54+Calculos!R54,Calculos!H54)</f>
        <v>46600</v>
      </c>
      <c r="AQ54" s="7">
        <f ca="1">+IF(SUM(T$6:T54)=0,J54,IF($AQ$1=$AT$1,V54,AI54))</f>
        <v>0</v>
      </c>
      <c r="AR54" s="7">
        <f ca="1">+IF(SUM(T$6:T54)=0,M54,IF($AQ$1=$AT$1,Y54,AL54))</f>
        <v>0</v>
      </c>
      <c r="AS54" s="7">
        <f ca="1">+IF(SUM(T$6:T54)=0,N54,IF($AQ$1=$AT$1,Z54,AM54))</f>
        <v>0</v>
      </c>
      <c r="AT54" s="7">
        <f ca="1">+IF(SUM(T$6:T54)=0,0,IF($AQ$1=$AT$1,S54,AH54))</f>
        <v>0</v>
      </c>
      <c r="AU54" s="7">
        <f ca="1">+IF(SUM(T$6:T54)=0,K54,IF($AQ$1=$AT$1,W54,AJ54))</f>
        <v>0</v>
      </c>
      <c r="AV54" s="7">
        <f ca="1">+IF(SUM(T$6:T54)=0,L54,IF($AQ$1=$AT$1,X54,AK54))+AZ54</f>
        <v>0</v>
      </c>
      <c r="AX54" s="14">
        <f ca="1">+SIMULADOR2!L84</f>
        <v>0</v>
      </c>
      <c r="AY54" s="14">
        <f t="shared" ca="1" si="44"/>
        <v>0</v>
      </c>
      <c r="AZ54" s="26">
        <f t="shared" ca="1" si="45"/>
        <v>0</v>
      </c>
      <c r="BB54" s="14">
        <f t="shared" ca="1" si="46"/>
        <v>0</v>
      </c>
      <c r="BD54">
        <f t="shared" ca="1" si="47"/>
        <v>0</v>
      </c>
    </row>
    <row r="55" spans="1:56" x14ac:dyDescent="0.2">
      <c r="A55" s="2">
        <f t="shared" ca="1" si="35"/>
        <v>46631</v>
      </c>
      <c r="B55" s="2">
        <f ca="1">+IF(MONTH(EDATE(A55,1))=2,EDATE(A55,1),DATE(YEAR(EDATE(A55,1)),MONTH(EDATE(A55,1)),IF(SIMULADOR2!$C$13=50, 5,SIMULADOR2!$C$13) ))</f>
        <v>46661</v>
      </c>
      <c r="C55" s="35">
        <f t="shared" ca="1" si="34"/>
        <v>46636</v>
      </c>
      <c r="E55">
        <f t="shared" si="12"/>
        <v>50</v>
      </c>
      <c r="F55" s="9">
        <f t="shared" ca="1" si="36"/>
        <v>1521</v>
      </c>
      <c r="G55" s="12">
        <f t="shared" ca="1" si="37"/>
        <v>5.7841534166814895E-2</v>
      </c>
      <c r="H55" s="15">
        <f t="shared" ca="1" si="48"/>
        <v>31</v>
      </c>
      <c r="I55" s="14">
        <f ca="1">IF(E55&lt;=SIMULADOR2!$C$19,IF(SIMULADOR2!$C$19=E55,J55*(1+$F$3)^H55+J55*($G$3*H55),(SIMULADOR2!$E$36+$J$1+$K$1+IF(SIMULADOR2!$C$15=SIMULADOR2!$Z$9,SIMULADOR2!$C$16,0))/Calculos!$G$4),0)+M55+N55</f>
        <v>0</v>
      </c>
      <c r="J55" s="14">
        <f>IF(E55&lt;=SIMULADOR2!$C$19,J54-I54+L54+M54+N54,0)</f>
        <v>0</v>
      </c>
      <c r="K55" s="14">
        <f>IF(E55&lt;SIMULADOR2!$C$19,IF(I55-L55&lt;0,0,I55-L55-M55-N55),J55)</f>
        <v>0</v>
      </c>
      <c r="L55" s="14">
        <f t="shared" ca="1" si="38"/>
        <v>0</v>
      </c>
      <c r="M55" s="14">
        <f t="shared" si="14"/>
        <v>0</v>
      </c>
      <c r="N55" s="14">
        <f t="shared" ca="1" si="49"/>
        <v>0</v>
      </c>
      <c r="O55" s="14">
        <f t="shared" si="50"/>
        <v>0</v>
      </c>
      <c r="P55" s="9">
        <f t="shared" ca="1" si="39"/>
        <v>31</v>
      </c>
      <c r="Q55" s="9">
        <f ca="1">+IF(OR(Calculos!B53-SIMULADOR2!$C$25&lt;0,SIMULADOR2!$C$25=0),0,Calculos!B53-SIMULADOR2!$C$25)</f>
        <v>0</v>
      </c>
      <c r="R55" s="9">
        <f t="shared" ca="1" si="57"/>
        <v>0</v>
      </c>
      <c r="S55">
        <f ca="1">+IF(AND(Q56&lt;&gt;0,Q55=0),SIMULADOR2!$C$26,0)</f>
        <v>0</v>
      </c>
      <c r="T55" s="7">
        <f t="shared" ca="1" si="58"/>
        <v>0</v>
      </c>
      <c r="U55" s="7"/>
      <c r="V55" s="7">
        <f t="shared" ca="1" si="51"/>
        <v>0</v>
      </c>
      <c r="W55" s="7">
        <f t="shared" ca="1" si="59"/>
        <v>0</v>
      </c>
      <c r="X55" s="7">
        <f t="shared" ca="1" si="52"/>
        <v>0</v>
      </c>
      <c r="Y55" s="14">
        <f t="shared" ca="1" si="40"/>
        <v>0</v>
      </c>
      <c r="Z55" s="14">
        <f t="shared" ca="1" si="41"/>
        <v>0</v>
      </c>
      <c r="AA55" s="19"/>
      <c r="AB55" s="14">
        <f t="shared" ca="1" si="60"/>
        <v>0</v>
      </c>
      <c r="AC55" s="17">
        <f t="shared" ca="1" si="64"/>
        <v>0</v>
      </c>
      <c r="AD55" s="14"/>
      <c r="AE55">
        <f t="shared" ca="1" si="53"/>
        <v>0</v>
      </c>
      <c r="AF55">
        <f t="shared" ca="1" si="63"/>
        <v>0</v>
      </c>
      <c r="AG55" s="7">
        <f t="shared" ca="1" si="61"/>
        <v>0</v>
      </c>
      <c r="AH55">
        <f t="shared" ca="1" si="54"/>
        <v>0</v>
      </c>
      <c r="AI55" s="7">
        <f t="shared" ca="1" si="55"/>
        <v>0</v>
      </c>
      <c r="AJ55" s="7">
        <f t="shared" ca="1" si="56"/>
        <v>0</v>
      </c>
      <c r="AK55" s="7">
        <f t="shared" ca="1" si="42"/>
        <v>0</v>
      </c>
      <c r="AL55" s="7">
        <f t="shared" ca="1" si="43"/>
        <v>0</v>
      </c>
      <c r="AM55" s="14">
        <f t="shared" ca="1" si="62"/>
        <v>0</v>
      </c>
      <c r="AN55" s="7"/>
      <c r="AO55">
        <f t="shared" si="20"/>
        <v>50</v>
      </c>
      <c r="AP55" s="2">
        <f ca="1">+AP54+IF(SIMULADOR2!$C$25&lt;&gt;"",Calculos!P55+Calculos!R55,Calculos!H55)</f>
        <v>46631</v>
      </c>
      <c r="AQ55" s="7">
        <f ca="1">+IF(SUM(T$6:T55)=0,J55,IF($AQ$1=$AT$1,V55,AI55))</f>
        <v>0</v>
      </c>
      <c r="AR55" s="7">
        <f ca="1">+IF(SUM(T$6:T55)=0,M55,IF($AQ$1=$AT$1,Y55,AL55))</f>
        <v>0</v>
      </c>
      <c r="AS55" s="7">
        <f ca="1">+IF(SUM(T$6:T55)=0,N55,IF($AQ$1=$AT$1,Z55,AM55))</f>
        <v>0</v>
      </c>
      <c r="AT55" s="7">
        <f ca="1">+IF(SUM(T$6:T55)=0,0,IF($AQ$1=$AT$1,S55,AH55))</f>
        <v>0</v>
      </c>
      <c r="AU55" s="7">
        <f ca="1">+IF(SUM(T$6:T55)=0,K55,IF($AQ$1=$AT$1,W55,AJ55))</f>
        <v>0</v>
      </c>
      <c r="AV55" s="7">
        <f ca="1">+IF(SUM(T$6:T55)=0,L55,IF($AQ$1=$AT$1,X55,AK55))+AZ55</f>
        <v>0</v>
      </c>
      <c r="AX55" s="14">
        <f ca="1">+SIMULADOR2!L85</f>
        <v>0</v>
      </c>
      <c r="AY55" s="14">
        <f t="shared" ca="1" si="44"/>
        <v>0</v>
      </c>
      <c r="AZ55" s="26">
        <f t="shared" ca="1" si="45"/>
        <v>0</v>
      </c>
      <c r="BB55" s="14">
        <f t="shared" ca="1" si="46"/>
        <v>0</v>
      </c>
      <c r="BD55">
        <f t="shared" ca="1" si="47"/>
        <v>0</v>
      </c>
    </row>
    <row r="56" spans="1:56" x14ac:dyDescent="0.2">
      <c r="A56" s="2">
        <f t="shared" ca="1" si="35"/>
        <v>46661</v>
      </c>
      <c r="B56" s="2">
        <f ca="1">+IF(MONTH(EDATE(A56,1))=2,EDATE(A56,1),DATE(YEAR(EDATE(A56,1)),MONTH(EDATE(A56,1)),IF(SIMULADOR2!$C$13=50, 5,SIMULADOR2!$C$13) ))</f>
        <v>46692</v>
      </c>
      <c r="C56" s="35">
        <f t="shared" ca="1" si="34"/>
        <v>46667</v>
      </c>
      <c r="E56">
        <f t="shared" si="12"/>
        <v>51</v>
      </c>
      <c r="F56" s="9">
        <f t="shared" ca="1" si="36"/>
        <v>1551</v>
      </c>
      <c r="G56" s="12">
        <f t="shared" ca="1" si="37"/>
        <v>5.4679733270198941E-2</v>
      </c>
      <c r="H56" s="15">
        <f t="shared" ca="1" si="48"/>
        <v>30</v>
      </c>
      <c r="I56" s="14">
        <f ca="1">IF(E56&lt;=SIMULADOR2!$C$19,IF(SIMULADOR2!$C$19=E56,J56*(1+$F$3)^H56+J56*($G$3*H56),(SIMULADOR2!$E$36+$J$1+$K$1+IF(SIMULADOR2!$C$15=SIMULADOR2!$Z$9,SIMULADOR2!$C$16,0))/Calculos!$G$4),0)+M56+N56</f>
        <v>0</v>
      </c>
      <c r="J56" s="14">
        <f>IF(E56&lt;=SIMULADOR2!$C$19,J55-I55+L55+M55+N55,0)</f>
        <v>0</v>
      </c>
      <c r="K56" s="14">
        <f>IF(E56&lt;SIMULADOR2!$C$19,IF(I56-L56&lt;0,0,I56-L56-M56-N56),J56)</f>
        <v>0</v>
      </c>
      <c r="L56" s="14">
        <f t="shared" ca="1" si="38"/>
        <v>0</v>
      </c>
      <c r="M56" s="14">
        <f t="shared" si="14"/>
        <v>0</v>
      </c>
      <c r="N56" s="14">
        <f t="shared" ca="1" si="49"/>
        <v>0</v>
      </c>
      <c r="O56" s="14">
        <f t="shared" si="50"/>
        <v>0</v>
      </c>
      <c r="P56" s="9">
        <f t="shared" ca="1" si="39"/>
        <v>30</v>
      </c>
      <c r="Q56" s="9">
        <f ca="1">+IF(OR(Calculos!B54-SIMULADOR2!$C$25&lt;0,SIMULADOR2!$C$25=0),0,Calculos!B54-SIMULADOR2!$C$25)</f>
        <v>0</v>
      </c>
      <c r="R56" s="9">
        <f t="shared" ca="1" si="57"/>
        <v>0</v>
      </c>
      <c r="S56">
        <f ca="1">+IF(AND(Q57&lt;&gt;0,Q56=0),SIMULADOR2!$C$26,0)</f>
        <v>0</v>
      </c>
      <c r="T56" s="7">
        <f t="shared" ca="1" si="58"/>
        <v>0</v>
      </c>
      <c r="U56" s="7"/>
      <c r="V56" s="7">
        <f t="shared" ca="1" si="51"/>
        <v>0</v>
      </c>
      <c r="W56" s="7">
        <f t="shared" ca="1" si="59"/>
        <v>0</v>
      </c>
      <c r="X56" s="7">
        <f t="shared" ca="1" si="52"/>
        <v>0</v>
      </c>
      <c r="Y56" s="14">
        <f t="shared" ca="1" si="40"/>
        <v>0</v>
      </c>
      <c r="Z56" s="14">
        <f t="shared" ca="1" si="41"/>
        <v>0</v>
      </c>
      <c r="AA56" s="19"/>
      <c r="AB56" s="14">
        <f t="shared" ca="1" si="60"/>
        <v>0</v>
      </c>
      <c r="AC56" s="17">
        <f t="shared" ca="1" si="64"/>
        <v>0</v>
      </c>
      <c r="AE56">
        <f t="shared" ca="1" si="53"/>
        <v>0</v>
      </c>
      <c r="AF56">
        <f t="shared" ca="1" si="63"/>
        <v>0</v>
      </c>
      <c r="AG56" s="7">
        <f t="shared" ca="1" si="61"/>
        <v>0</v>
      </c>
      <c r="AH56">
        <f t="shared" ca="1" si="54"/>
        <v>0</v>
      </c>
      <c r="AI56" s="7">
        <f t="shared" ca="1" si="55"/>
        <v>0</v>
      </c>
      <c r="AJ56" s="7">
        <f t="shared" ca="1" si="56"/>
        <v>0</v>
      </c>
      <c r="AK56" s="7">
        <f t="shared" ca="1" si="42"/>
        <v>0</v>
      </c>
      <c r="AL56" s="7">
        <f t="shared" ca="1" si="43"/>
        <v>0</v>
      </c>
      <c r="AM56" s="14">
        <f t="shared" ca="1" si="62"/>
        <v>0</v>
      </c>
      <c r="AN56" s="7"/>
      <c r="AO56">
        <f t="shared" si="20"/>
        <v>51</v>
      </c>
      <c r="AP56" s="2">
        <f ca="1">+AP55+IF(SIMULADOR2!$C$25&lt;&gt;"",Calculos!P56+Calculos!R56,Calculos!H56)</f>
        <v>46661</v>
      </c>
      <c r="AQ56" s="7">
        <f ca="1">+IF(SUM(T$6:T56)=0,J56,IF($AQ$1=$AT$1,V56,AI56))</f>
        <v>0</v>
      </c>
      <c r="AR56" s="7">
        <f ca="1">+IF(SUM(T$6:T56)=0,M56,IF($AQ$1=$AT$1,Y56,AL56))</f>
        <v>0</v>
      </c>
      <c r="AS56" s="7">
        <f ca="1">+IF(SUM(T$6:T56)=0,N56,IF($AQ$1=$AT$1,Z56,AM56))</f>
        <v>0</v>
      </c>
      <c r="AT56" s="7">
        <f ca="1">+IF(SUM(T$6:T56)=0,0,IF($AQ$1=$AT$1,S56,AH56))</f>
        <v>0</v>
      </c>
      <c r="AU56" s="7">
        <f ca="1">+IF(SUM(T$6:T56)=0,K56,IF($AQ$1=$AT$1,W56,AJ56))</f>
        <v>0</v>
      </c>
      <c r="AV56" s="7">
        <f ca="1">+IF(SUM(T$6:T56)=0,L56,IF($AQ$1=$AT$1,X56,AK56))+AZ56</f>
        <v>0</v>
      </c>
      <c r="AX56" s="14">
        <f ca="1">+SIMULADOR2!L86</f>
        <v>0</v>
      </c>
      <c r="AY56" s="14">
        <f t="shared" ca="1" si="44"/>
        <v>0</v>
      </c>
      <c r="AZ56" s="26">
        <f t="shared" ca="1" si="45"/>
        <v>0</v>
      </c>
      <c r="BB56" s="14">
        <f t="shared" ca="1" si="46"/>
        <v>0</v>
      </c>
      <c r="BD56">
        <f t="shared" ca="1" si="47"/>
        <v>0</v>
      </c>
    </row>
    <row r="57" spans="1:56" x14ac:dyDescent="0.2">
      <c r="A57" s="2">
        <f t="shared" ca="1" si="35"/>
        <v>46692</v>
      </c>
      <c r="B57" s="2">
        <f ca="1">+IF(MONTH(EDATE(A57,1))=2,EDATE(A57,1),DATE(YEAR(EDATE(A57,1)),MONTH(EDATE(A57,1)),IF(SIMULADOR2!$C$13=50, 5,SIMULADOR2!$C$13) ))</f>
        <v>46722</v>
      </c>
      <c r="C57" s="35">
        <f t="shared" ca="1" si="34"/>
        <v>46697</v>
      </c>
      <c r="E57">
        <f t="shared" si="12"/>
        <v>52</v>
      </c>
      <c r="F57" s="9">
        <f t="shared" ca="1" si="36"/>
        <v>1582</v>
      </c>
      <c r="G57" s="12">
        <f t="shared" ca="1" si="37"/>
        <v>5.1593998980953258E-2</v>
      </c>
      <c r="H57" s="15">
        <f t="shared" ca="1" si="48"/>
        <v>31</v>
      </c>
      <c r="I57" s="14">
        <f ca="1">IF(E57&lt;=SIMULADOR2!$C$19,IF(SIMULADOR2!$C$19=E57,J57*(1+$F$3)^H57+J57*($G$3*H57),(SIMULADOR2!$E$36+$J$1+$K$1+IF(SIMULADOR2!$C$15=SIMULADOR2!$Z$9,SIMULADOR2!$C$16,0))/Calculos!$G$4),0)+M57+N57</f>
        <v>0</v>
      </c>
      <c r="J57" s="14">
        <f>IF(E57&lt;=SIMULADOR2!$C$19,J56-I56+L56+M56+N56,0)</f>
        <v>0</v>
      </c>
      <c r="K57" s="14">
        <f>IF(E57&lt;SIMULADOR2!$C$19,IF(I57-L57&lt;0,0,I57-L57-M57-N57),J57)</f>
        <v>0</v>
      </c>
      <c r="L57" s="14">
        <f t="shared" ca="1" si="38"/>
        <v>0</v>
      </c>
      <c r="M57" s="14">
        <f t="shared" si="14"/>
        <v>0</v>
      </c>
      <c r="N57" s="14">
        <f t="shared" ca="1" si="49"/>
        <v>0</v>
      </c>
      <c r="O57" s="14">
        <f t="shared" si="50"/>
        <v>0</v>
      </c>
      <c r="P57" s="9">
        <f t="shared" ca="1" si="39"/>
        <v>31</v>
      </c>
      <c r="Q57" s="9">
        <f ca="1">+IF(OR(Calculos!B55-SIMULADOR2!$C$25&lt;0,SIMULADOR2!$C$25=0),0,Calculos!B55-SIMULADOR2!$C$25)</f>
        <v>0</v>
      </c>
      <c r="R57" s="9">
        <f t="shared" ca="1" si="57"/>
        <v>0</v>
      </c>
      <c r="S57">
        <f ca="1">+IF(AND(Q58&lt;&gt;0,Q57=0),SIMULADOR2!$C$26,0)</f>
        <v>0</v>
      </c>
      <c r="T57" s="7">
        <f t="shared" ca="1" si="58"/>
        <v>0</v>
      </c>
      <c r="U57" s="7"/>
      <c r="V57" s="7">
        <f t="shared" ca="1" si="51"/>
        <v>0</v>
      </c>
      <c r="W57" s="7">
        <f t="shared" ca="1" si="59"/>
        <v>0</v>
      </c>
      <c r="X57" s="7">
        <f t="shared" ca="1" si="52"/>
        <v>0</v>
      </c>
      <c r="Y57" s="14">
        <f t="shared" ca="1" si="40"/>
        <v>0</v>
      </c>
      <c r="Z57" s="14">
        <f t="shared" ca="1" si="41"/>
        <v>0</v>
      </c>
      <c r="AA57" s="19"/>
      <c r="AB57" s="14">
        <f t="shared" ca="1" si="60"/>
        <v>0</v>
      </c>
      <c r="AC57" s="17">
        <f t="shared" ca="1" si="64"/>
        <v>0</v>
      </c>
      <c r="AE57">
        <f t="shared" ca="1" si="53"/>
        <v>0</v>
      </c>
      <c r="AF57">
        <f t="shared" ca="1" si="63"/>
        <v>0</v>
      </c>
      <c r="AG57" s="7">
        <f t="shared" ca="1" si="61"/>
        <v>0</v>
      </c>
      <c r="AH57">
        <f t="shared" ca="1" si="54"/>
        <v>0</v>
      </c>
      <c r="AI57" s="7">
        <f t="shared" ca="1" si="55"/>
        <v>0</v>
      </c>
      <c r="AJ57" s="7">
        <f t="shared" ca="1" si="56"/>
        <v>0</v>
      </c>
      <c r="AK57" s="7">
        <f t="shared" ca="1" si="42"/>
        <v>0</v>
      </c>
      <c r="AL57" s="7">
        <f t="shared" ca="1" si="43"/>
        <v>0</v>
      </c>
      <c r="AM57" s="14">
        <f t="shared" ca="1" si="62"/>
        <v>0</v>
      </c>
      <c r="AN57" s="7"/>
      <c r="AO57">
        <f t="shared" si="20"/>
        <v>52</v>
      </c>
      <c r="AP57" s="2">
        <f ca="1">+AP56+IF(SIMULADOR2!$C$25&lt;&gt;"",Calculos!P57+Calculos!R57,Calculos!H57)</f>
        <v>46692</v>
      </c>
      <c r="AQ57" s="7">
        <f ca="1">+IF(SUM(T$6:T57)=0,J57,IF($AQ$1=$AT$1,V57,AI57))</f>
        <v>0</v>
      </c>
      <c r="AR57" s="7">
        <f ca="1">+IF(SUM(T$6:T57)=0,M57,IF($AQ$1=$AT$1,Y57,AL57))</f>
        <v>0</v>
      </c>
      <c r="AS57" s="7">
        <f ca="1">+IF(SUM(T$6:T57)=0,N57,IF($AQ$1=$AT$1,Z57,AM57))</f>
        <v>0</v>
      </c>
      <c r="AT57" s="7">
        <f ca="1">+IF(SUM(T$6:T57)=0,0,IF($AQ$1=$AT$1,S57,AH57))</f>
        <v>0</v>
      </c>
      <c r="AU57" s="7">
        <f ca="1">+IF(SUM(T$6:T57)=0,K57,IF($AQ$1=$AT$1,W57,AJ57))</f>
        <v>0</v>
      </c>
      <c r="AV57" s="7">
        <f ca="1">+IF(SUM(T$6:T57)=0,L57,IF($AQ$1=$AT$1,X57,AK57))+AZ57</f>
        <v>0</v>
      </c>
      <c r="AX57" s="14">
        <f ca="1">+SIMULADOR2!L87</f>
        <v>0</v>
      </c>
      <c r="AY57" s="14">
        <f t="shared" ca="1" si="44"/>
        <v>0</v>
      </c>
      <c r="AZ57" s="26">
        <f t="shared" ca="1" si="45"/>
        <v>0</v>
      </c>
      <c r="BB57" s="14">
        <f t="shared" ca="1" si="46"/>
        <v>0</v>
      </c>
      <c r="BD57">
        <f t="shared" ca="1" si="47"/>
        <v>0</v>
      </c>
    </row>
    <row r="58" spans="1:56" x14ac:dyDescent="0.2">
      <c r="A58" s="2">
        <f t="shared" ca="1" si="35"/>
        <v>46722</v>
      </c>
      <c r="B58" s="2">
        <f ca="1">+IF(MONTH(EDATE(A58,1))=2,EDATE(A58,1),DATE(YEAR(EDATE(A58,1)),MONTH(EDATE(A58,1)),IF(SIMULADOR2!$C$13=50, 5,SIMULADOR2!$C$13) ))</f>
        <v>46753</v>
      </c>
      <c r="C58" s="35">
        <f t="shared" ca="1" si="34"/>
        <v>46728</v>
      </c>
      <c r="E58">
        <f t="shared" si="12"/>
        <v>53</v>
      </c>
      <c r="F58" s="9">
        <f t="shared" ca="1" si="36"/>
        <v>1612</v>
      </c>
      <c r="G58" s="12">
        <f t="shared" ca="1" si="37"/>
        <v>4.8773708084665586E-2</v>
      </c>
      <c r="H58" s="15">
        <f t="shared" ca="1" si="48"/>
        <v>30</v>
      </c>
      <c r="I58" s="14">
        <f ca="1">IF(E58&lt;=SIMULADOR2!$C$19,IF(SIMULADOR2!$C$19=E58,J58*(1+$F$3)^H58+J58*($G$3*H58),(SIMULADOR2!$E$36+$J$1+$K$1+IF(SIMULADOR2!$C$15=SIMULADOR2!$Z$9,SIMULADOR2!$C$16,0))/Calculos!$G$4),0)+M58+N58</f>
        <v>0</v>
      </c>
      <c r="J58" s="14">
        <f>IF(E58&lt;=SIMULADOR2!$C$19,J57-I57+L57+M57+N57,0)</f>
        <v>0</v>
      </c>
      <c r="K58" s="14">
        <f>IF(E58&lt;SIMULADOR2!$C$19,IF(I58-L58&lt;0,0,I58-L58-M58-N58),J58)</f>
        <v>0</v>
      </c>
      <c r="L58" s="14">
        <f t="shared" ca="1" si="38"/>
        <v>0</v>
      </c>
      <c r="M58" s="14">
        <f t="shared" si="14"/>
        <v>0</v>
      </c>
      <c r="N58" s="14">
        <f t="shared" ca="1" si="49"/>
        <v>0</v>
      </c>
      <c r="O58" s="14">
        <f t="shared" si="50"/>
        <v>0</v>
      </c>
      <c r="P58" s="9">
        <f t="shared" ca="1" si="39"/>
        <v>30</v>
      </c>
      <c r="Q58" s="9">
        <f ca="1">+IF(OR(Calculos!B56-SIMULADOR2!$C$25&lt;0,SIMULADOR2!$C$25=0),0,Calculos!B56-SIMULADOR2!$C$25)</f>
        <v>0</v>
      </c>
      <c r="R58" s="9">
        <f t="shared" ca="1" si="57"/>
        <v>0</v>
      </c>
      <c r="S58">
        <f ca="1">+IF(AND(Q59&lt;&gt;0,Q58=0),SIMULADOR2!$C$26,0)</f>
        <v>0</v>
      </c>
      <c r="T58" s="7">
        <f t="shared" ca="1" si="58"/>
        <v>0</v>
      </c>
      <c r="U58" s="7"/>
      <c r="V58" s="7">
        <f t="shared" ca="1" si="51"/>
        <v>0</v>
      </c>
      <c r="W58" s="7">
        <f t="shared" ca="1" si="59"/>
        <v>0</v>
      </c>
      <c r="X58" s="7">
        <f t="shared" ca="1" si="52"/>
        <v>0</v>
      </c>
      <c r="Y58" s="14">
        <f t="shared" ca="1" si="40"/>
        <v>0</v>
      </c>
      <c r="Z58" s="14">
        <f t="shared" ca="1" si="41"/>
        <v>0</v>
      </c>
      <c r="AA58" s="19"/>
      <c r="AB58" s="14">
        <f t="shared" ca="1" si="60"/>
        <v>0</v>
      </c>
      <c r="AC58" s="17">
        <f t="shared" ca="1" si="64"/>
        <v>0</v>
      </c>
      <c r="AE58">
        <f t="shared" ca="1" si="53"/>
        <v>0</v>
      </c>
      <c r="AF58">
        <f t="shared" ca="1" si="63"/>
        <v>0</v>
      </c>
      <c r="AG58" s="7">
        <f t="shared" ca="1" si="61"/>
        <v>0</v>
      </c>
      <c r="AH58">
        <f t="shared" ca="1" si="54"/>
        <v>0</v>
      </c>
      <c r="AI58" s="7">
        <f t="shared" ca="1" si="55"/>
        <v>0</v>
      </c>
      <c r="AJ58" s="7">
        <f t="shared" ca="1" si="56"/>
        <v>0</v>
      </c>
      <c r="AK58" s="7">
        <f t="shared" ca="1" si="42"/>
        <v>0</v>
      </c>
      <c r="AL58" s="7">
        <f t="shared" ca="1" si="43"/>
        <v>0</v>
      </c>
      <c r="AM58" s="14">
        <f t="shared" ca="1" si="62"/>
        <v>0</v>
      </c>
      <c r="AN58" s="7"/>
      <c r="AO58">
        <f t="shared" si="20"/>
        <v>53</v>
      </c>
      <c r="AP58" s="2">
        <f ca="1">+AP57+IF(SIMULADOR2!$C$25&lt;&gt;"",Calculos!P58+Calculos!R58,Calculos!H58)</f>
        <v>46722</v>
      </c>
      <c r="AQ58" s="7">
        <f ca="1">+IF(SUM(T$6:T58)=0,J58,IF($AQ$1=$AT$1,V58,AI58))</f>
        <v>0</v>
      </c>
      <c r="AR58" s="7">
        <f ca="1">+IF(SUM(T$6:T58)=0,M58,IF($AQ$1=$AT$1,Y58,AL58))</f>
        <v>0</v>
      </c>
      <c r="AS58" s="7">
        <f ca="1">+IF(SUM(T$6:T58)=0,N58,IF($AQ$1=$AT$1,Z58,AM58))</f>
        <v>0</v>
      </c>
      <c r="AT58" s="7">
        <f ca="1">+IF(SUM(T$6:T58)=0,0,IF($AQ$1=$AT$1,S58,AH58))</f>
        <v>0</v>
      </c>
      <c r="AU58" s="7">
        <f ca="1">+IF(SUM(T$6:T58)=0,K58,IF($AQ$1=$AT$1,W58,AJ58))</f>
        <v>0</v>
      </c>
      <c r="AV58" s="7">
        <f ca="1">+IF(SUM(T$6:T58)=0,L58,IF($AQ$1=$AT$1,X58,AK58))+AZ58</f>
        <v>0</v>
      </c>
      <c r="AX58" s="14">
        <f ca="1">+SIMULADOR2!L88</f>
        <v>0</v>
      </c>
      <c r="AY58" s="14">
        <f t="shared" ca="1" si="44"/>
        <v>0</v>
      </c>
      <c r="AZ58" s="26">
        <f t="shared" ca="1" si="45"/>
        <v>0</v>
      </c>
      <c r="BB58" s="14">
        <f t="shared" ca="1" si="46"/>
        <v>0</v>
      </c>
      <c r="BD58">
        <f t="shared" ca="1" si="47"/>
        <v>0</v>
      </c>
    </row>
    <row r="59" spans="1:56" x14ac:dyDescent="0.2">
      <c r="A59" s="2">
        <f t="shared" ca="1" si="35"/>
        <v>46753</v>
      </c>
      <c r="B59" s="2">
        <f ca="1">+IF(MONTH(EDATE(A59,1))=2,EDATE(A59,1),DATE(YEAR(EDATE(A59,1)),MONTH(EDATE(A59,1)),IF(SIMULADOR2!$C$13=50, 5,SIMULADOR2!$C$13) ))</f>
        <v>46784</v>
      </c>
      <c r="C59" s="35">
        <f t="shared" ca="1" si="34"/>
        <v>46759</v>
      </c>
      <c r="E59">
        <f t="shared" si="12"/>
        <v>54</v>
      </c>
      <c r="F59" s="9">
        <f t="shared" ca="1" si="36"/>
        <v>1643</v>
      </c>
      <c r="G59" s="12">
        <f t="shared" ca="1" si="37"/>
        <v>4.6021267748009125E-2</v>
      </c>
      <c r="H59" s="15">
        <f t="shared" ca="1" si="48"/>
        <v>31</v>
      </c>
      <c r="I59" s="14">
        <f ca="1">IF(E59&lt;=SIMULADOR2!$C$19,IF(SIMULADOR2!$C$19=E59,J59*(1+$F$3)^H59+J59*($G$3*H59),(SIMULADOR2!$E$36+$J$1+$K$1+IF(SIMULADOR2!$C$15=SIMULADOR2!$Z$9,SIMULADOR2!$C$16,0))/Calculos!$G$4),0)+M59+N59</f>
        <v>0</v>
      </c>
      <c r="J59" s="14">
        <f>IF(E59&lt;=SIMULADOR2!$C$19,J58-I58+L58+M58+N58,0)</f>
        <v>0</v>
      </c>
      <c r="K59" s="14">
        <f>IF(E59&lt;SIMULADOR2!$C$19,IF(I59-L59&lt;0,0,I59-L59-M59-N59),J59)</f>
        <v>0</v>
      </c>
      <c r="L59" s="14">
        <f t="shared" ca="1" si="38"/>
        <v>0</v>
      </c>
      <c r="M59" s="14">
        <f t="shared" si="14"/>
        <v>0</v>
      </c>
      <c r="N59" s="14">
        <f t="shared" ca="1" si="49"/>
        <v>0</v>
      </c>
      <c r="O59" s="14">
        <f t="shared" si="50"/>
        <v>0</v>
      </c>
      <c r="P59" s="9">
        <f t="shared" ca="1" si="39"/>
        <v>31</v>
      </c>
      <c r="Q59" s="9">
        <f ca="1">+IF(OR(Calculos!B57-SIMULADOR2!$C$25&lt;0,SIMULADOR2!$C$25=0),0,Calculos!B57-SIMULADOR2!$C$25)</f>
        <v>0</v>
      </c>
      <c r="R59" s="9">
        <f t="shared" ca="1" si="57"/>
        <v>0</v>
      </c>
      <c r="S59">
        <f ca="1">+IF(AND(Q60&lt;&gt;0,Q59=0),SIMULADOR2!$C$26,0)</f>
        <v>0</v>
      </c>
      <c r="T59" s="7">
        <f t="shared" ca="1" si="58"/>
        <v>0</v>
      </c>
      <c r="U59" s="7"/>
      <c r="V59" s="7">
        <f t="shared" ca="1" si="51"/>
        <v>0</v>
      </c>
      <c r="W59" s="7">
        <f t="shared" ca="1" si="59"/>
        <v>0</v>
      </c>
      <c r="X59" s="7">
        <f t="shared" ca="1" si="52"/>
        <v>0</v>
      </c>
      <c r="Y59" s="14">
        <f t="shared" ca="1" si="40"/>
        <v>0</v>
      </c>
      <c r="Z59" s="14">
        <f t="shared" ca="1" si="41"/>
        <v>0</v>
      </c>
      <c r="AA59" s="19"/>
      <c r="AB59" s="14">
        <f t="shared" ca="1" si="60"/>
        <v>0</v>
      </c>
      <c r="AC59" s="17">
        <f t="shared" ca="1" si="64"/>
        <v>0</v>
      </c>
      <c r="AE59">
        <f t="shared" ca="1" si="53"/>
        <v>0</v>
      </c>
      <c r="AF59">
        <f t="shared" ca="1" si="63"/>
        <v>0</v>
      </c>
      <c r="AG59" s="7">
        <f t="shared" ca="1" si="61"/>
        <v>0</v>
      </c>
      <c r="AH59">
        <f t="shared" ca="1" si="54"/>
        <v>0</v>
      </c>
      <c r="AI59" s="7">
        <f t="shared" ca="1" si="55"/>
        <v>0</v>
      </c>
      <c r="AJ59" s="7">
        <f t="shared" ca="1" si="56"/>
        <v>0</v>
      </c>
      <c r="AK59" s="7">
        <f t="shared" ca="1" si="42"/>
        <v>0</v>
      </c>
      <c r="AL59" s="7">
        <f t="shared" ca="1" si="43"/>
        <v>0</v>
      </c>
      <c r="AM59" s="14">
        <f t="shared" ca="1" si="62"/>
        <v>0</v>
      </c>
      <c r="AN59" s="7"/>
      <c r="AO59">
        <f t="shared" si="20"/>
        <v>54</v>
      </c>
      <c r="AP59" s="2">
        <f ca="1">+AP58+IF(SIMULADOR2!$C$25&lt;&gt;"",Calculos!P59+Calculos!R59,Calculos!H59)</f>
        <v>46753</v>
      </c>
      <c r="AQ59" s="7">
        <f ca="1">+IF(SUM(T$6:T59)=0,J59,IF($AQ$1=$AT$1,V59,AI59))</f>
        <v>0</v>
      </c>
      <c r="AR59" s="7">
        <f ca="1">+IF(SUM(T$6:T59)=0,M59,IF($AQ$1=$AT$1,Y59,AL59))</f>
        <v>0</v>
      </c>
      <c r="AS59" s="7">
        <f ca="1">+IF(SUM(T$6:T59)=0,N59,IF($AQ$1=$AT$1,Z59,AM59))</f>
        <v>0</v>
      </c>
      <c r="AT59" s="7">
        <f ca="1">+IF(SUM(T$6:T59)=0,0,IF($AQ$1=$AT$1,S59,AH59))</f>
        <v>0</v>
      </c>
      <c r="AU59" s="7">
        <f ca="1">+IF(SUM(T$6:T59)=0,K59,IF($AQ$1=$AT$1,W59,AJ59))</f>
        <v>0</v>
      </c>
      <c r="AV59" s="7">
        <f ca="1">+IF(SUM(T$6:T59)=0,L59,IF($AQ$1=$AT$1,X59,AK59))+AZ59</f>
        <v>0</v>
      </c>
      <c r="AX59" s="14">
        <f ca="1">+SIMULADOR2!L89</f>
        <v>0</v>
      </c>
      <c r="AY59" s="14">
        <f t="shared" ca="1" si="44"/>
        <v>0</v>
      </c>
      <c r="AZ59" s="26">
        <f t="shared" ca="1" si="45"/>
        <v>0</v>
      </c>
      <c r="BB59" s="14">
        <f t="shared" ca="1" si="46"/>
        <v>0</v>
      </c>
      <c r="BD59">
        <f t="shared" ca="1" si="47"/>
        <v>0</v>
      </c>
    </row>
    <row r="60" spans="1:56" x14ac:dyDescent="0.2">
      <c r="A60" s="2">
        <f t="shared" ca="1" si="35"/>
        <v>46784</v>
      </c>
      <c r="B60" s="2">
        <f ca="1">+IF(MONTH(EDATE(A60,1))=2,EDATE(A60,1),DATE(YEAR(EDATE(A60,1)),MONTH(EDATE(A60,1)),IF(SIMULADOR2!$C$13=50, 5,SIMULADOR2!$C$13) ))</f>
        <v>46813</v>
      </c>
      <c r="C60" s="35">
        <f t="shared" ca="1" si="34"/>
        <v>46788</v>
      </c>
      <c r="E60">
        <f t="shared" si="12"/>
        <v>55</v>
      </c>
      <c r="F60" s="9">
        <f t="shared" ca="1" si="36"/>
        <v>1674</v>
      </c>
      <c r="G60" s="12">
        <f t="shared" ca="1" si="37"/>
        <v>4.3424155519555994E-2</v>
      </c>
      <c r="H60" s="15">
        <f t="shared" ca="1" si="48"/>
        <v>31</v>
      </c>
      <c r="I60" s="14">
        <f ca="1">IF(E60&lt;=SIMULADOR2!$C$19,IF(SIMULADOR2!$C$19=E60,J60*(1+$F$3)^H60+J60*($G$3*H60),(SIMULADOR2!$E$36+$J$1+$K$1+IF(SIMULADOR2!$C$15=SIMULADOR2!$Z$9,SIMULADOR2!$C$16,0))/Calculos!$G$4),0)+M60+N60</f>
        <v>0</v>
      </c>
      <c r="J60" s="14">
        <f>IF(E60&lt;=SIMULADOR2!$C$19,J59-I59+L59+M59+N59,0)</f>
        <v>0</v>
      </c>
      <c r="K60" s="14">
        <f>IF(E60&lt;SIMULADOR2!$C$19,IF(I60-L60&lt;0,0,I60-L60-M60-N60),J60)</f>
        <v>0</v>
      </c>
      <c r="L60" s="14">
        <f t="shared" ca="1" si="38"/>
        <v>0</v>
      </c>
      <c r="M60" s="14">
        <f t="shared" si="14"/>
        <v>0</v>
      </c>
      <c r="N60" s="14">
        <f t="shared" ca="1" si="49"/>
        <v>0</v>
      </c>
      <c r="O60" s="14">
        <f t="shared" si="50"/>
        <v>0</v>
      </c>
      <c r="P60" s="9">
        <f t="shared" ca="1" si="39"/>
        <v>31</v>
      </c>
      <c r="Q60" s="9">
        <f ca="1">+IF(OR(Calculos!B58-SIMULADOR2!$C$25&lt;0,SIMULADOR2!$C$25=0),0,Calculos!B58-SIMULADOR2!$C$25)</f>
        <v>0</v>
      </c>
      <c r="R60" s="9">
        <f t="shared" ca="1" si="57"/>
        <v>0</v>
      </c>
      <c r="S60">
        <f ca="1">+IF(AND(Q61&lt;&gt;0,Q60=0),SIMULADOR2!$C$26,0)</f>
        <v>0</v>
      </c>
      <c r="T60" s="7">
        <f t="shared" ca="1" si="58"/>
        <v>0</v>
      </c>
      <c r="U60" s="7"/>
      <c r="V60" s="7">
        <f t="shared" ca="1" si="51"/>
        <v>0</v>
      </c>
      <c r="W60" s="7">
        <f t="shared" ca="1" si="59"/>
        <v>0</v>
      </c>
      <c r="X60" s="7">
        <f t="shared" ca="1" si="52"/>
        <v>0</v>
      </c>
      <c r="Y60" s="14">
        <f t="shared" ca="1" si="40"/>
        <v>0</v>
      </c>
      <c r="Z60" s="14">
        <f t="shared" ca="1" si="41"/>
        <v>0</v>
      </c>
      <c r="AA60" s="19"/>
      <c r="AB60" s="14">
        <f t="shared" ca="1" si="60"/>
        <v>0</v>
      </c>
      <c r="AC60" s="17">
        <f t="shared" ca="1" si="64"/>
        <v>0</v>
      </c>
      <c r="AE60">
        <f t="shared" ca="1" si="53"/>
        <v>0</v>
      </c>
      <c r="AF60">
        <f t="shared" ca="1" si="63"/>
        <v>0</v>
      </c>
      <c r="AG60" s="7">
        <f t="shared" ca="1" si="61"/>
        <v>0</v>
      </c>
      <c r="AH60">
        <f t="shared" ca="1" si="54"/>
        <v>0</v>
      </c>
      <c r="AI60" s="7">
        <f t="shared" ca="1" si="55"/>
        <v>0</v>
      </c>
      <c r="AJ60" s="7">
        <f t="shared" ca="1" si="56"/>
        <v>0</v>
      </c>
      <c r="AK60" s="7">
        <f t="shared" ca="1" si="42"/>
        <v>0</v>
      </c>
      <c r="AL60" s="7">
        <f t="shared" ca="1" si="43"/>
        <v>0</v>
      </c>
      <c r="AM60" s="14">
        <f t="shared" ca="1" si="62"/>
        <v>0</v>
      </c>
      <c r="AN60" s="7"/>
      <c r="AO60">
        <f t="shared" si="20"/>
        <v>55</v>
      </c>
      <c r="AP60" s="2">
        <f ca="1">+AP59+IF(SIMULADOR2!$C$25&lt;&gt;"",Calculos!P60+Calculos!R60,Calculos!H60)</f>
        <v>46784</v>
      </c>
      <c r="AQ60" s="7">
        <f ca="1">+IF(SUM(T$6:T60)=0,J60,IF($AQ$1=$AT$1,V60,AI60))</f>
        <v>0</v>
      </c>
      <c r="AR60" s="7">
        <f ca="1">+IF(SUM(T$6:T60)=0,M60,IF($AQ$1=$AT$1,Y60,AL60))</f>
        <v>0</v>
      </c>
      <c r="AS60" s="7">
        <f ca="1">+IF(SUM(T$6:T60)=0,N60,IF($AQ$1=$AT$1,Z60,AM60))</f>
        <v>0</v>
      </c>
      <c r="AT60" s="7">
        <f ca="1">+IF(SUM(T$6:T60)=0,0,IF($AQ$1=$AT$1,S60,AH60))</f>
        <v>0</v>
      </c>
      <c r="AU60" s="7">
        <f ca="1">+IF(SUM(T$6:T60)=0,K60,IF($AQ$1=$AT$1,W60,AJ60))</f>
        <v>0</v>
      </c>
      <c r="AV60" s="7">
        <f ca="1">+IF(SUM(T$6:T60)=0,L60,IF($AQ$1=$AT$1,X60,AK60))+AZ60</f>
        <v>0</v>
      </c>
      <c r="AX60" s="14">
        <f ca="1">+SIMULADOR2!L90</f>
        <v>0</v>
      </c>
      <c r="AY60" s="14">
        <f t="shared" ca="1" si="44"/>
        <v>0</v>
      </c>
      <c r="AZ60" s="26">
        <f t="shared" ca="1" si="45"/>
        <v>0</v>
      </c>
      <c r="BB60" s="14">
        <f t="shared" ca="1" si="46"/>
        <v>0</v>
      </c>
      <c r="BD60">
        <f t="shared" ca="1" si="47"/>
        <v>0</v>
      </c>
    </row>
    <row r="61" spans="1:56" x14ac:dyDescent="0.2">
      <c r="A61" s="2">
        <f t="shared" ca="1" si="35"/>
        <v>46813</v>
      </c>
      <c r="B61" s="2">
        <f ca="1">+IF(MONTH(EDATE(A61,1))=2,EDATE(A61,1),DATE(YEAR(EDATE(A61,1)),MONTH(EDATE(A61,1)),IF(SIMULADOR2!$C$13=50, 5,SIMULADOR2!$C$13) ))</f>
        <v>46844</v>
      </c>
      <c r="C61" s="35">
        <f t="shared" ca="1" si="34"/>
        <v>46819</v>
      </c>
      <c r="E61">
        <f t="shared" si="12"/>
        <v>56</v>
      </c>
      <c r="F61" s="9">
        <f t="shared" ca="1" si="36"/>
        <v>1703</v>
      </c>
      <c r="G61" s="12">
        <f t="shared" ca="1" si="37"/>
        <v>4.1127446472417242E-2</v>
      </c>
      <c r="H61" s="15">
        <f t="shared" ca="1" si="48"/>
        <v>29</v>
      </c>
      <c r="I61" s="14">
        <f ca="1">IF(E61&lt;=SIMULADOR2!$C$19,IF(SIMULADOR2!$C$19=E61,J61*(1+$F$3)^H61+J61*($G$3*H61),(SIMULADOR2!$E$36+$J$1+$K$1+IF(SIMULADOR2!$C$15=SIMULADOR2!$Z$9,SIMULADOR2!$C$16,0))/Calculos!$G$4),0)+M61+N61</f>
        <v>0</v>
      </c>
      <c r="J61" s="14">
        <f>IF(E61&lt;=SIMULADOR2!$C$19,J60-I60+L60+M60+N60,0)</f>
        <v>0</v>
      </c>
      <c r="K61" s="14">
        <f>IF(E61&lt;SIMULADOR2!$C$19,IF(I61-L61&lt;0,0,I61-L61-M61-N61),J61)</f>
        <v>0</v>
      </c>
      <c r="L61" s="14">
        <f t="shared" ca="1" si="38"/>
        <v>0</v>
      </c>
      <c r="M61" s="14">
        <f t="shared" si="14"/>
        <v>0</v>
      </c>
      <c r="N61" s="14">
        <f t="shared" ca="1" si="49"/>
        <v>0</v>
      </c>
      <c r="O61" s="14">
        <f t="shared" si="50"/>
        <v>0</v>
      </c>
      <c r="P61" s="9">
        <f t="shared" ca="1" si="39"/>
        <v>29</v>
      </c>
      <c r="Q61" s="9">
        <f ca="1">+IF(OR(Calculos!B59-SIMULADOR2!$C$25&lt;0,SIMULADOR2!$C$25=0),0,Calculos!B59-SIMULADOR2!$C$25)</f>
        <v>0</v>
      </c>
      <c r="R61" s="9">
        <f t="shared" ca="1" si="57"/>
        <v>0</v>
      </c>
      <c r="S61">
        <f ca="1">+IF(AND(Q62&lt;&gt;0,Q61=0),SIMULADOR2!$C$26,0)</f>
        <v>0</v>
      </c>
      <c r="T61" s="7">
        <f t="shared" ca="1" si="58"/>
        <v>0</v>
      </c>
      <c r="U61" s="7"/>
      <c r="V61" s="7">
        <f t="shared" ca="1" si="51"/>
        <v>0</v>
      </c>
      <c r="W61" s="7">
        <f t="shared" ca="1" si="59"/>
        <v>0</v>
      </c>
      <c r="X61" s="7">
        <f t="shared" ca="1" si="52"/>
        <v>0</v>
      </c>
      <c r="Y61" s="14">
        <f t="shared" ca="1" si="40"/>
        <v>0</v>
      </c>
      <c r="Z61" s="14">
        <f t="shared" ca="1" si="41"/>
        <v>0</v>
      </c>
      <c r="AA61" s="19"/>
      <c r="AB61" s="14">
        <f t="shared" ca="1" si="60"/>
        <v>0</v>
      </c>
      <c r="AC61" s="17">
        <f t="shared" ca="1" si="64"/>
        <v>0</v>
      </c>
      <c r="AE61">
        <f t="shared" ca="1" si="53"/>
        <v>0</v>
      </c>
      <c r="AF61">
        <f t="shared" ca="1" si="63"/>
        <v>0</v>
      </c>
      <c r="AG61" s="7">
        <f t="shared" ca="1" si="61"/>
        <v>0</v>
      </c>
      <c r="AH61">
        <f t="shared" ca="1" si="54"/>
        <v>0</v>
      </c>
      <c r="AI61" s="7">
        <f t="shared" ca="1" si="55"/>
        <v>0</v>
      </c>
      <c r="AJ61" s="7">
        <f t="shared" ca="1" si="56"/>
        <v>0</v>
      </c>
      <c r="AK61" s="7">
        <f t="shared" ca="1" si="42"/>
        <v>0</v>
      </c>
      <c r="AL61" s="7">
        <f t="shared" ca="1" si="43"/>
        <v>0</v>
      </c>
      <c r="AM61" s="14">
        <f t="shared" ca="1" si="62"/>
        <v>0</v>
      </c>
      <c r="AN61" s="7"/>
      <c r="AO61">
        <f t="shared" si="20"/>
        <v>56</v>
      </c>
      <c r="AP61" s="2">
        <f ca="1">+AP60+IF(SIMULADOR2!$C$25&lt;&gt;"",Calculos!P61+Calculos!R61,Calculos!H61)</f>
        <v>46813</v>
      </c>
      <c r="AQ61" s="7">
        <f ca="1">+IF(SUM(T$6:T61)=0,J61,IF($AQ$1=$AT$1,V61,AI61))</f>
        <v>0</v>
      </c>
      <c r="AR61" s="7">
        <f ca="1">+IF(SUM(T$6:T61)=0,M61,IF($AQ$1=$AT$1,Y61,AL61))</f>
        <v>0</v>
      </c>
      <c r="AS61" s="7">
        <f ca="1">+IF(SUM(T$6:T61)=0,N61,IF($AQ$1=$AT$1,Z61,AM61))</f>
        <v>0</v>
      </c>
      <c r="AT61" s="7">
        <f ca="1">+IF(SUM(T$6:T61)=0,0,IF($AQ$1=$AT$1,S61,AH61))</f>
        <v>0</v>
      </c>
      <c r="AU61" s="7">
        <f ca="1">+IF(SUM(T$6:T61)=0,K61,IF($AQ$1=$AT$1,W61,AJ61))</f>
        <v>0</v>
      </c>
      <c r="AV61" s="7">
        <f ca="1">+IF(SUM(T$6:T61)=0,L61,IF($AQ$1=$AT$1,X61,AK61))+AZ61</f>
        <v>0</v>
      </c>
      <c r="AX61" s="14">
        <f ca="1">+SIMULADOR2!L91</f>
        <v>0</v>
      </c>
      <c r="AY61" s="14">
        <f t="shared" ca="1" si="44"/>
        <v>0</v>
      </c>
      <c r="AZ61" s="26">
        <f t="shared" ca="1" si="45"/>
        <v>0</v>
      </c>
      <c r="BB61" s="14">
        <f t="shared" ca="1" si="46"/>
        <v>0</v>
      </c>
      <c r="BD61">
        <f t="shared" ca="1" si="47"/>
        <v>0</v>
      </c>
    </row>
    <row r="62" spans="1:56" x14ac:dyDescent="0.2">
      <c r="A62" s="2">
        <f t="shared" ca="1" si="35"/>
        <v>46844</v>
      </c>
      <c r="B62" s="2">
        <f ca="1">+IF(MONTH(EDATE(A62,1))=2,EDATE(A62,1),DATE(YEAR(EDATE(A62,1)),MONTH(EDATE(A62,1)),IF(SIMULADOR2!$C$13=50, 5,SIMULADOR2!$C$13) ))</f>
        <v>46874</v>
      </c>
      <c r="C62" s="35">
        <f t="shared" ca="1" si="34"/>
        <v>46849</v>
      </c>
      <c r="E62">
        <f t="shared" si="12"/>
        <v>57</v>
      </c>
      <c r="F62" s="9">
        <f t="shared" ca="1" si="36"/>
        <v>1734</v>
      </c>
      <c r="G62" s="12">
        <f t="shared" ca="1" si="37"/>
        <v>3.88065066247055E-2</v>
      </c>
      <c r="H62" s="15">
        <f t="shared" ca="1" si="48"/>
        <v>31</v>
      </c>
      <c r="I62" s="14">
        <f ca="1">IF(E62&lt;=SIMULADOR2!$C$19,IF(SIMULADOR2!$C$19=E62,J62*(1+$F$3)^H62+J62*($G$3*H62),(SIMULADOR2!$E$36+$J$1+$K$1+IF(SIMULADOR2!$C$15=SIMULADOR2!$Z$9,SIMULADOR2!$C$16,0))/Calculos!$G$4),0)+M62+N62</f>
        <v>0</v>
      </c>
      <c r="J62" s="14">
        <f>IF(E62&lt;=SIMULADOR2!$C$19,J61-I61+L61+M61+N61,0)</f>
        <v>0</v>
      </c>
      <c r="K62" s="14">
        <f>IF(E62&lt;SIMULADOR2!$C$19,IF(I62-L62&lt;0,0,I62-L62-M62-N62),J62)</f>
        <v>0</v>
      </c>
      <c r="L62" s="14">
        <f t="shared" ca="1" si="38"/>
        <v>0</v>
      </c>
      <c r="M62" s="14">
        <f t="shared" si="14"/>
        <v>0</v>
      </c>
      <c r="N62" s="14">
        <f t="shared" ca="1" si="49"/>
        <v>0</v>
      </c>
      <c r="O62" s="14">
        <f t="shared" si="50"/>
        <v>0</v>
      </c>
      <c r="P62" s="9">
        <f t="shared" ca="1" si="39"/>
        <v>31</v>
      </c>
      <c r="Q62" s="9">
        <f ca="1">+IF(OR(Calculos!B60-SIMULADOR2!$C$25&lt;0,SIMULADOR2!$C$25=0),0,Calculos!B60-SIMULADOR2!$C$25)</f>
        <v>0</v>
      </c>
      <c r="R62" s="9">
        <f t="shared" ca="1" si="57"/>
        <v>0</v>
      </c>
      <c r="S62">
        <f ca="1">+IF(AND(Q63&lt;&gt;0,Q62=0),SIMULADOR2!$C$26,0)</f>
        <v>0</v>
      </c>
      <c r="T62" s="7">
        <f t="shared" ca="1" si="58"/>
        <v>0</v>
      </c>
      <c r="U62" s="7"/>
      <c r="V62" s="7">
        <f t="shared" ca="1" si="51"/>
        <v>0</v>
      </c>
      <c r="W62" s="7">
        <f t="shared" ca="1" si="59"/>
        <v>0</v>
      </c>
      <c r="X62" s="7">
        <f t="shared" ca="1" si="52"/>
        <v>0</v>
      </c>
      <c r="Y62" s="14">
        <f t="shared" ca="1" si="40"/>
        <v>0</v>
      </c>
      <c r="Z62" s="14">
        <f t="shared" ca="1" si="41"/>
        <v>0</v>
      </c>
      <c r="AA62" s="19"/>
      <c r="AB62" s="14">
        <f t="shared" ca="1" si="60"/>
        <v>0</v>
      </c>
      <c r="AC62" s="17">
        <f t="shared" ca="1" si="64"/>
        <v>0</v>
      </c>
      <c r="AE62">
        <f t="shared" ca="1" si="53"/>
        <v>0</v>
      </c>
      <c r="AF62">
        <f t="shared" ca="1" si="63"/>
        <v>0</v>
      </c>
      <c r="AG62" s="7">
        <f t="shared" ca="1" si="61"/>
        <v>0</v>
      </c>
      <c r="AH62">
        <f t="shared" ca="1" si="54"/>
        <v>0</v>
      </c>
      <c r="AI62" s="7">
        <f t="shared" ca="1" si="55"/>
        <v>0</v>
      </c>
      <c r="AJ62" s="7">
        <f t="shared" ca="1" si="56"/>
        <v>0</v>
      </c>
      <c r="AK62" s="7">
        <f t="shared" ca="1" si="42"/>
        <v>0</v>
      </c>
      <c r="AL62" s="7">
        <f t="shared" ca="1" si="43"/>
        <v>0</v>
      </c>
      <c r="AM62" s="14">
        <f t="shared" ca="1" si="62"/>
        <v>0</v>
      </c>
      <c r="AN62" s="7"/>
      <c r="AO62">
        <f t="shared" si="20"/>
        <v>57</v>
      </c>
      <c r="AP62" s="2">
        <f ca="1">+AP61+IF(SIMULADOR2!$C$25&lt;&gt;"",Calculos!P62+Calculos!R62,Calculos!H62)</f>
        <v>46844</v>
      </c>
      <c r="AQ62" s="7">
        <f ca="1">+IF(SUM(T$6:T62)=0,J62,IF($AQ$1=$AT$1,V62,AI62))</f>
        <v>0</v>
      </c>
      <c r="AR62" s="7">
        <f ca="1">+IF(SUM(T$6:T62)=0,M62,IF($AQ$1=$AT$1,Y62,AL62))</f>
        <v>0</v>
      </c>
      <c r="AS62" s="7">
        <f ca="1">+IF(SUM(T$6:T62)=0,N62,IF($AQ$1=$AT$1,Z62,AM62))</f>
        <v>0</v>
      </c>
      <c r="AT62" s="7">
        <f ca="1">+IF(SUM(T$6:T62)=0,0,IF($AQ$1=$AT$1,S62,AH62))</f>
        <v>0</v>
      </c>
      <c r="AU62" s="7">
        <f ca="1">+IF(SUM(T$6:T62)=0,K62,IF($AQ$1=$AT$1,W62,AJ62))</f>
        <v>0</v>
      </c>
      <c r="AV62" s="7">
        <f ca="1">+IF(SUM(T$6:T62)=0,L62,IF($AQ$1=$AT$1,X62,AK62))+AZ62</f>
        <v>0</v>
      </c>
      <c r="AX62" s="14">
        <f ca="1">+SIMULADOR2!L92</f>
        <v>0</v>
      </c>
      <c r="AY62" s="14">
        <f t="shared" ca="1" si="44"/>
        <v>0</v>
      </c>
      <c r="AZ62" s="26">
        <f t="shared" ca="1" si="45"/>
        <v>0</v>
      </c>
      <c r="BB62" s="14">
        <f t="shared" ca="1" si="46"/>
        <v>0</v>
      </c>
      <c r="BD62">
        <f t="shared" ca="1" si="47"/>
        <v>0</v>
      </c>
    </row>
    <row r="63" spans="1:56" x14ac:dyDescent="0.2">
      <c r="A63" s="2">
        <f t="shared" ca="1" si="35"/>
        <v>46874</v>
      </c>
      <c r="B63" s="2">
        <f ca="1">+IF(MONTH(EDATE(A63,1))=2,EDATE(A63,1),DATE(YEAR(EDATE(A63,1)),MONTH(EDATE(A63,1)),IF(SIMULADOR2!$C$13=50, 5,SIMULADOR2!$C$13) ))</f>
        <v>46905</v>
      </c>
      <c r="C63" s="35">
        <f t="shared" ca="1" si="34"/>
        <v>46880</v>
      </c>
      <c r="E63">
        <f t="shared" si="12"/>
        <v>58</v>
      </c>
      <c r="F63" s="9">
        <f t="shared" ca="1" si="36"/>
        <v>1764</v>
      </c>
      <c r="G63" s="12">
        <f t="shared" ca="1" si="37"/>
        <v>3.6685220438093212E-2</v>
      </c>
      <c r="H63" s="15">
        <f t="shared" ca="1" si="48"/>
        <v>30</v>
      </c>
      <c r="I63" s="14">
        <f ca="1">IF(E63&lt;=SIMULADOR2!$C$19,IF(SIMULADOR2!$C$19=E63,J63*(1+$F$3)^H63+J63*($G$3*H63),(SIMULADOR2!$E$36+$J$1+$K$1+IF(SIMULADOR2!$C$15=SIMULADOR2!$Z$9,SIMULADOR2!$C$16,0))/Calculos!$G$4),0)+M63+N63</f>
        <v>0</v>
      </c>
      <c r="J63" s="14">
        <f>IF(E63&lt;=SIMULADOR2!$C$19,J62-I62+L62+M62+N62,0)</f>
        <v>0</v>
      </c>
      <c r="K63" s="14">
        <f>IF(E63&lt;SIMULADOR2!$C$19,IF(I63-L63&lt;0,0,I63-L63-M63-N63),J63)</f>
        <v>0</v>
      </c>
      <c r="L63" s="14">
        <f t="shared" ca="1" si="38"/>
        <v>0</v>
      </c>
      <c r="M63" s="14">
        <f t="shared" si="14"/>
        <v>0</v>
      </c>
      <c r="N63" s="14">
        <f t="shared" ca="1" si="49"/>
        <v>0</v>
      </c>
      <c r="O63" s="14">
        <f t="shared" si="50"/>
        <v>0</v>
      </c>
      <c r="P63" s="9">
        <f t="shared" ca="1" si="39"/>
        <v>30</v>
      </c>
      <c r="Q63" s="9">
        <f ca="1">+IF(OR(Calculos!B61-SIMULADOR2!$C$25&lt;0,SIMULADOR2!$C$25=0),0,Calculos!B61-SIMULADOR2!$C$25)</f>
        <v>0</v>
      </c>
      <c r="R63" s="9">
        <f t="shared" ca="1" si="57"/>
        <v>0</v>
      </c>
      <c r="S63">
        <f ca="1">+IF(AND(Q64&lt;&gt;0,Q63=0),SIMULADOR2!$C$26,0)</f>
        <v>0</v>
      </c>
      <c r="T63" s="7">
        <f t="shared" ca="1" si="58"/>
        <v>0</v>
      </c>
      <c r="U63" s="7"/>
      <c r="V63" s="7">
        <f t="shared" ca="1" si="51"/>
        <v>0</v>
      </c>
      <c r="W63" s="7">
        <f t="shared" ca="1" si="59"/>
        <v>0</v>
      </c>
      <c r="X63" s="7">
        <f t="shared" ca="1" si="52"/>
        <v>0</v>
      </c>
      <c r="Y63" s="14">
        <f t="shared" ca="1" si="40"/>
        <v>0</v>
      </c>
      <c r="Z63" s="14">
        <f t="shared" ca="1" si="41"/>
        <v>0</v>
      </c>
      <c r="AA63" s="19"/>
      <c r="AB63" s="14">
        <f t="shared" ca="1" si="60"/>
        <v>0</v>
      </c>
      <c r="AC63" s="17">
        <f t="shared" ca="1" si="64"/>
        <v>0</v>
      </c>
      <c r="AE63">
        <f t="shared" ca="1" si="53"/>
        <v>0</v>
      </c>
      <c r="AF63">
        <f t="shared" ca="1" si="63"/>
        <v>0</v>
      </c>
      <c r="AG63" s="7">
        <f t="shared" ca="1" si="61"/>
        <v>0</v>
      </c>
      <c r="AH63">
        <f t="shared" ca="1" si="54"/>
        <v>0</v>
      </c>
      <c r="AI63" s="7">
        <f t="shared" ca="1" si="55"/>
        <v>0</v>
      </c>
      <c r="AJ63" s="7">
        <f t="shared" ca="1" si="56"/>
        <v>0</v>
      </c>
      <c r="AK63" s="7">
        <f t="shared" ca="1" si="42"/>
        <v>0</v>
      </c>
      <c r="AL63" s="7">
        <f t="shared" ca="1" si="43"/>
        <v>0</v>
      </c>
      <c r="AM63" s="14">
        <f t="shared" ca="1" si="62"/>
        <v>0</v>
      </c>
      <c r="AN63" s="7"/>
      <c r="AO63">
        <f t="shared" si="20"/>
        <v>58</v>
      </c>
      <c r="AP63" s="2">
        <f ca="1">+AP62+IF(SIMULADOR2!$C$25&lt;&gt;"",Calculos!P63+Calculos!R63,Calculos!H63)</f>
        <v>46874</v>
      </c>
      <c r="AQ63" s="7">
        <f ca="1">+IF(SUM(T$6:T63)=0,J63,IF($AQ$1=$AT$1,V63,AI63))</f>
        <v>0</v>
      </c>
      <c r="AR63" s="7">
        <f ca="1">+IF(SUM(T$6:T63)=0,M63,IF($AQ$1=$AT$1,Y63,AL63))</f>
        <v>0</v>
      </c>
      <c r="AS63" s="7">
        <f ca="1">+IF(SUM(T$6:T63)=0,N63,IF($AQ$1=$AT$1,Z63,AM63))</f>
        <v>0</v>
      </c>
      <c r="AT63" s="7">
        <f ca="1">+IF(SUM(T$6:T63)=0,0,IF($AQ$1=$AT$1,S63,AH63))</f>
        <v>0</v>
      </c>
      <c r="AU63" s="7">
        <f ca="1">+IF(SUM(T$6:T63)=0,K63,IF($AQ$1=$AT$1,W63,AJ63))</f>
        <v>0</v>
      </c>
      <c r="AV63" s="7">
        <f ca="1">+IF(SUM(T$6:T63)=0,L63,IF($AQ$1=$AT$1,X63,AK63))+AZ63</f>
        <v>0</v>
      </c>
      <c r="AX63" s="14">
        <f ca="1">+SIMULADOR2!L93</f>
        <v>0</v>
      </c>
      <c r="AY63" s="14">
        <f t="shared" ca="1" si="44"/>
        <v>0</v>
      </c>
      <c r="AZ63" s="26">
        <f t="shared" ca="1" si="45"/>
        <v>0</v>
      </c>
      <c r="BB63" s="14">
        <f t="shared" ca="1" si="46"/>
        <v>0</v>
      </c>
      <c r="BD63">
        <f t="shared" ca="1" si="47"/>
        <v>0</v>
      </c>
    </row>
    <row r="64" spans="1:56" x14ac:dyDescent="0.2">
      <c r="A64" s="2">
        <f t="shared" ca="1" si="35"/>
        <v>46905</v>
      </c>
      <c r="B64" s="2">
        <f ca="1">+IF(MONTH(EDATE(A64,1))=2,EDATE(A64,1),DATE(YEAR(EDATE(A64,1)),MONTH(EDATE(A64,1)),IF(SIMULADOR2!$C$13=50, 5,SIMULADOR2!$C$13) ))</f>
        <v>46935</v>
      </c>
      <c r="C64" s="35">
        <f t="shared" ca="1" si="34"/>
        <v>46910</v>
      </c>
      <c r="E64">
        <f t="shared" si="12"/>
        <v>59</v>
      </c>
      <c r="F64" s="9">
        <f t="shared" ca="1" si="36"/>
        <v>1795</v>
      </c>
      <c r="G64" s="12">
        <f t="shared" ca="1" si="37"/>
        <v>3.4614968155497382E-2</v>
      </c>
      <c r="H64" s="15">
        <f t="shared" ca="1" si="48"/>
        <v>31</v>
      </c>
      <c r="I64" s="14">
        <f ca="1">IF(E64&lt;=SIMULADOR2!$C$19,IF(SIMULADOR2!$C$19=E64,J64*(1+$F$3)^H64+J64*($G$3*H64),(SIMULADOR2!$E$36+$J$1+$K$1+IF(SIMULADOR2!$C$15=SIMULADOR2!$Z$9,SIMULADOR2!$C$16,0))/Calculos!$G$4),0)+M64+N64</f>
        <v>0</v>
      </c>
      <c r="J64" s="14">
        <f>IF(E64&lt;=SIMULADOR2!$C$19,J63-I63+L63+M63+N63,0)</f>
        <v>0</v>
      </c>
      <c r="K64" s="14">
        <f>IF(E64&lt;SIMULADOR2!$C$19,IF(I64-L64&lt;0,0,I64-L64-M64-N64),J64)</f>
        <v>0</v>
      </c>
      <c r="L64" s="14">
        <f t="shared" ca="1" si="38"/>
        <v>0</v>
      </c>
      <c r="M64" s="14">
        <f t="shared" si="14"/>
        <v>0</v>
      </c>
      <c r="N64" s="14">
        <f t="shared" ca="1" si="49"/>
        <v>0</v>
      </c>
      <c r="O64" s="14">
        <f t="shared" si="50"/>
        <v>0</v>
      </c>
      <c r="P64" s="9">
        <f t="shared" ca="1" si="39"/>
        <v>31</v>
      </c>
      <c r="Q64" s="9">
        <f ca="1">+IF(OR(Calculos!B62-SIMULADOR2!$C$25&lt;0,SIMULADOR2!$C$25=0),0,Calculos!B62-SIMULADOR2!$C$25)</f>
        <v>0</v>
      </c>
      <c r="R64" s="9">
        <f t="shared" ca="1" si="57"/>
        <v>0</v>
      </c>
      <c r="S64">
        <f ca="1">+IF(AND(Q65&lt;&gt;0,Q64=0),SIMULADOR2!$C$26,0)</f>
        <v>0</v>
      </c>
      <c r="T64" s="7">
        <f t="shared" ca="1" si="58"/>
        <v>0</v>
      </c>
      <c r="U64" s="7"/>
      <c r="V64" s="7">
        <f t="shared" ca="1" si="51"/>
        <v>0</v>
      </c>
      <c r="W64" s="7">
        <f t="shared" ca="1" si="59"/>
        <v>0</v>
      </c>
      <c r="X64" s="7">
        <f t="shared" ca="1" si="52"/>
        <v>0</v>
      </c>
      <c r="Y64" s="14">
        <f t="shared" ca="1" si="40"/>
        <v>0</v>
      </c>
      <c r="Z64" s="14">
        <f t="shared" ca="1" si="41"/>
        <v>0</v>
      </c>
      <c r="AA64" s="19"/>
      <c r="AB64" s="14">
        <f t="shared" ca="1" si="60"/>
        <v>0</v>
      </c>
      <c r="AC64" s="17">
        <f t="shared" ca="1" si="64"/>
        <v>0</v>
      </c>
      <c r="AE64">
        <f t="shared" ca="1" si="53"/>
        <v>0</v>
      </c>
      <c r="AF64">
        <f t="shared" ca="1" si="63"/>
        <v>0</v>
      </c>
      <c r="AG64" s="7">
        <f t="shared" ca="1" si="61"/>
        <v>0</v>
      </c>
      <c r="AH64">
        <f t="shared" ca="1" si="54"/>
        <v>0</v>
      </c>
      <c r="AI64" s="7">
        <f t="shared" ca="1" si="55"/>
        <v>0</v>
      </c>
      <c r="AJ64" s="7">
        <f t="shared" ca="1" si="56"/>
        <v>0</v>
      </c>
      <c r="AK64" s="7">
        <f t="shared" ca="1" si="42"/>
        <v>0</v>
      </c>
      <c r="AL64" s="7">
        <f t="shared" ca="1" si="43"/>
        <v>0</v>
      </c>
      <c r="AM64" s="14">
        <f t="shared" ca="1" si="62"/>
        <v>0</v>
      </c>
      <c r="AN64" s="7"/>
      <c r="AO64">
        <f t="shared" si="20"/>
        <v>59</v>
      </c>
      <c r="AP64" s="2">
        <f ca="1">+AP63+IF(SIMULADOR2!$C$25&lt;&gt;"",Calculos!P64+Calculos!R64,Calculos!H64)</f>
        <v>46905</v>
      </c>
      <c r="AQ64" s="7">
        <f ca="1">+IF(SUM(T$6:T64)=0,J64,IF($AQ$1=$AT$1,V64,AI64))</f>
        <v>0</v>
      </c>
      <c r="AR64" s="7">
        <f ca="1">+IF(SUM(T$6:T64)=0,M64,IF($AQ$1=$AT$1,Y64,AL64))</f>
        <v>0</v>
      </c>
      <c r="AS64" s="7">
        <f ca="1">+IF(SUM(T$6:T64)=0,N64,IF($AQ$1=$AT$1,Z64,AM64))</f>
        <v>0</v>
      </c>
      <c r="AT64" s="7">
        <f ca="1">+IF(SUM(T$6:T64)=0,0,IF($AQ$1=$AT$1,S64,AH64))</f>
        <v>0</v>
      </c>
      <c r="AU64" s="7">
        <f ca="1">+IF(SUM(T$6:T64)=0,K64,IF($AQ$1=$AT$1,W64,AJ64))</f>
        <v>0</v>
      </c>
      <c r="AV64" s="7">
        <f ca="1">+IF(SUM(T$6:T64)=0,L64,IF($AQ$1=$AT$1,X64,AK64))+AZ64</f>
        <v>0</v>
      </c>
      <c r="AX64" s="14">
        <f ca="1">+SIMULADOR2!L94</f>
        <v>0</v>
      </c>
      <c r="AY64" s="14">
        <f t="shared" ca="1" si="44"/>
        <v>0</v>
      </c>
      <c r="AZ64" s="26">
        <f t="shared" ca="1" si="45"/>
        <v>0</v>
      </c>
      <c r="BB64" s="14">
        <f t="shared" ca="1" si="46"/>
        <v>0</v>
      </c>
      <c r="BD64">
        <f t="shared" ca="1" si="47"/>
        <v>0</v>
      </c>
    </row>
    <row r="65" spans="1:56" x14ac:dyDescent="0.2">
      <c r="A65" s="2">
        <f t="shared" ca="1" si="35"/>
        <v>46935</v>
      </c>
      <c r="B65" s="2">
        <f ca="1">+IF(MONTH(EDATE(A65,1))=2,EDATE(A65,1),DATE(YEAR(EDATE(A65,1)),MONTH(EDATE(A65,1)),IF(SIMULADOR2!$C$13=50, 5,SIMULADOR2!$C$13) ))</f>
        <v>46966</v>
      </c>
      <c r="C65" s="35">
        <f t="shared" ca="1" si="34"/>
        <v>46941</v>
      </c>
      <c r="E65">
        <f t="shared" si="12"/>
        <v>60</v>
      </c>
      <c r="F65" s="9">
        <f t="shared" ca="1" si="36"/>
        <v>1825</v>
      </c>
      <c r="G65" s="12">
        <f t="shared" ca="1" si="37"/>
        <v>3.2722804696714576E-2</v>
      </c>
      <c r="H65" s="15">
        <f t="shared" ca="1" si="48"/>
        <v>30</v>
      </c>
      <c r="I65" s="14">
        <f ca="1">IF(E65&lt;=SIMULADOR2!$C$19,IF(SIMULADOR2!$C$19=E65,J65*(1+$F$3)^H65+J65*($G$3*H65),(SIMULADOR2!$E$36+$J$1+$K$1+IF(SIMULADOR2!$C$15=SIMULADOR2!$Z$9,SIMULADOR2!$C$16,0))/Calculos!$G$4),0)+M65+N65</f>
        <v>0</v>
      </c>
      <c r="J65" s="14">
        <f>IF(E65&lt;=SIMULADOR2!$C$19,J64-I64+L64+M64+N64,0)</f>
        <v>0</v>
      </c>
      <c r="K65" s="14">
        <f>IF(E65&lt;SIMULADOR2!$C$19,IF(I65-L65&lt;0,0,I65-L65-M65-N65),J65)</f>
        <v>0</v>
      </c>
      <c r="L65" s="14">
        <f t="shared" ca="1" si="38"/>
        <v>0</v>
      </c>
      <c r="M65" s="14">
        <f t="shared" si="14"/>
        <v>0</v>
      </c>
      <c r="N65" s="14">
        <f t="shared" ca="1" si="49"/>
        <v>0</v>
      </c>
      <c r="O65" s="14">
        <f t="shared" si="50"/>
        <v>0</v>
      </c>
      <c r="P65" s="9">
        <f t="shared" ca="1" si="39"/>
        <v>30</v>
      </c>
      <c r="Q65" s="9">
        <f ca="1">+IF(OR(Calculos!B63-SIMULADOR2!$C$25&lt;0,SIMULADOR2!$C$25=0),0,Calculos!B63-SIMULADOR2!$C$25)</f>
        <v>0</v>
      </c>
      <c r="R65" s="9">
        <f t="shared" ca="1" si="57"/>
        <v>0</v>
      </c>
      <c r="S65">
        <f ca="1">+IF(AND(Q66&lt;&gt;0,Q65=0),SIMULADOR2!$C$26,0)</f>
        <v>0</v>
      </c>
      <c r="T65" s="7">
        <f t="shared" ca="1" si="58"/>
        <v>0</v>
      </c>
      <c r="U65" s="7"/>
      <c r="V65" s="7">
        <f t="shared" ca="1" si="51"/>
        <v>0</v>
      </c>
      <c r="W65" s="7">
        <f t="shared" ca="1" si="59"/>
        <v>0</v>
      </c>
      <c r="X65" s="7">
        <f t="shared" ca="1" si="52"/>
        <v>0</v>
      </c>
      <c r="Y65" s="14">
        <f t="shared" ca="1" si="40"/>
        <v>0</v>
      </c>
      <c r="Z65" s="14">
        <f t="shared" ca="1" si="41"/>
        <v>0</v>
      </c>
      <c r="AA65" s="19"/>
      <c r="AB65" s="14">
        <f t="shared" ca="1" si="60"/>
        <v>0</v>
      </c>
      <c r="AC65" s="17">
        <f t="shared" ca="1" si="64"/>
        <v>0</v>
      </c>
      <c r="AE65">
        <f t="shared" ca="1" si="53"/>
        <v>0</v>
      </c>
      <c r="AF65">
        <f t="shared" ca="1" si="63"/>
        <v>0</v>
      </c>
      <c r="AG65" s="7">
        <f t="shared" ca="1" si="61"/>
        <v>0</v>
      </c>
      <c r="AH65">
        <f t="shared" ca="1" si="54"/>
        <v>0</v>
      </c>
      <c r="AI65" s="7">
        <f t="shared" ca="1" si="55"/>
        <v>0</v>
      </c>
      <c r="AJ65" s="7">
        <f t="shared" ca="1" si="56"/>
        <v>0</v>
      </c>
      <c r="AK65" s="7">
        <f t="shared" ca="1" si="42"/>
        <v>0</v>
      </c>
      <c r="AL65" s="7">
        <f t="shared" ca="1" si="43"/>
        <v>0</v>
      </c>
      <c r="AM65" s="14">
        <f t="shared" ca="1" si="62"/>
        <v>0</v>
      </c>
      <c r="AN65" s="7"/>
      <c r="AO65">
        <f t="shared" si="20"/>
        <v>60</v>
      </c>
      <c r="AP65" s="2">
        <f ca="1">+AP64+IF(SIMULADOR2!$C$25&lt;&gt;"",Calculos!P65+Calculos!R65,Calculos!H65)</f>
        <v>46935</v>
      </c>
      <c r="AQ65" s="7">
        <f ca="1">+IF(SUM(T$6:T65)=0,J65,IF($AQ$1=$AT$1,V65,AI65))</f>
        <v>0</v>
      </c>
      <c r="AR65" s="7">
        <f ca="1">+IF(SUM(T$6:T65)=0,M65,IF($AQ$1=$AT$1,Y65,AL65))</f>
        <v>0</v>
      </c>
      <c r="AS65" s="7">
        <f ca="1">+IF(SUM(T$6:T65)=0,N65,IF($AQ$1=$AT$1,Z65,AM65))</f>
        <v>0</v>
      </c>
      <c r="AT65" s="7">
        <f ca="1">+IF(SUM(T$6:T65)=0,0,IF($AQ$1=$AT$1,S65,AH65))</f>
        <v>0</v>
      </c>
      <c r="AU65" s="7">
        <f ca="1">+IF(SUM(T$6:T65)=0,K65,IF($AQ$1=$AT$1,W65,AJ65))</f>
        <v>0</v>
      </c>
      <c r="AV65" s="7">
        <f ca="1">+IF(SUM(T$6:T65)=0,L65,IF($AQ$1=$AT$1,X65,AK65))+AZ65</f>
        <v>0</v>
      </c>
      <c r="AX65" s="14">
        <f ca="1">+SIMULADOR2!L95</f>
        <v>0</v>
      </c>
      <c r="AY65" s="14">
        <f t="shared" ca="1" si="44"/>
        <v>0</v>
      </c>
      <c r="AZ65" s="26">
        <f t="shared" ca="1" si="45"/>
        <v>0</v>
      </c>
      <c r="BB65" s="14">
        <f t="shared" ca="1" si="46"/>
        <v>0</v>
      </c>
      <c r="BD65">
        <f t="shared" ca="1" si="47"/>
        <v>0</v>
      </c>
    </row>
    <row r="66" spans="1:56" x14ac:dyDescent="0.2">
      <c r="A66" s="2">
        <f t="shared" ca="1" si="35"/>
        <v>46966</v>
      </c>
      <c r="B66" s="2">
        <f ca="1">+IF(MONTH(EDATE(A66,1))=2,EDATE(A66,1),DATE(YEAR(EDATE(A66,1)),MONTH(EDATE(A66,1)),IF(SIMULADOR2!$C$13=50, 5,SIMULADOR2!$C$13) ))</f>
        <v>46997</v>
      </c>
      <c r="C66" s="35">
        <f t="shared" ca="1" si="34"/>
        <v>46972</v>
      </c>
      <c r="E66">
        <f t="shared" si="12"/>
        <v>61</v>
      </c>
      <c r="F66" s="9">
        <f t="shared" ca="1" si="36"/>
        <v>1856</v>
      </c>
      <c r="G66" s="12">
        <f t="shared" ca="1" si="37"/>
        <v>3.0876162907260678E-2</v>
      </c>
      <c r="H66" s="15">
        <f t="shared" ca="1" si="48"/>
        <v>31</v>
      </c>
      <c r="I66" s="14">
        <f ca="1">IF(E66&lt;=SIMULADOR2!$C$19,IF(SIMULADOR2!$C$19=E66,J66*(1+$F$3)^H66+J66*($G$3*H66),(SIMULADOR2!$E$36+$J$1+$K$1+IF(SIMULADOR2!$C$15=SIMULADOR2!$Z$9,SIMULADOR2!$C$16,0))/Calculos!$G$4),0)+M66+N66</f>
        <v>0</v>
      </c>
      <c r="J66" s="14">
        <f>IF(E66&lt;=SIMULADOR2!$C$19,J65-I65+L65+M65+N65,0)</f>
        <v>0</v>
      </c>
      <c r="K66" s="14">
        <f>IF(E66&lt;SIMULADOR2!$C$19,IF(I66-L66&lt;0,0,I66-L66-M66-N66),J66)</f>
        <v>0</v>
      </c>
      <c r="L66" s="14">
        <f t="shared" ca="1" si="38"/>
        <v>0</v>
      </c>
      <c r="M66" s="14">
        <f t="shared" si="14"/>
        <v>0</v>
      </c>
      <c r="N66" s="14">
        <f t="shared" ca="1" si="49"/>
        <v>0</v>
      </c>
      <c r="O66" s="14">
        <f t="shared" si="50"/>
        <v>0</v>
      </c>
      <c r="P66" s="9">
        <f t="shared" ca="1" si="39"/>
        <v>31</v>
      </c>
      <c r="Q66" s="9">
        <f ca="1">+IF(OR(Calculos!B64-SIMULADOR2!$C$25&lt;0,SIMULADOR2!$C$25=0),0,Calculos!B64-SIMULADOR2!$C$25)</f>
        <v>0</v>
      </c>
      <c r="R66" s="9">
        <f t="shared" ca="1" si="57"/>
        <v>0</v>
      </c>
      <c r="S66">
        <f ca="1">+IF(AND(Q67&lt;&gt;0,Q66=0),SIMULADOR2!$C$26,0)</f>
        <v>0</v>
      </c>
      <c r="T66" s="7">
        <f t="shared" ca="1" si="58"/>
        <v>0</v>
      </c>
      <c r="U66" s="7"/>
      <c r="V66" s="7">
        <f t="shared" ca="1" si="51"/>
        <v>0</v>
      </c>
      <c r="W66" s="7">
        <f t="shared" ca="1" si="59"/>
        <v>0</v>
      </c>
      <c r="X66" s="7">
        <f t="shared" ca="1" si="52"/>
        <v>0</v>
      </c>
      <c r="Y66" s="14">
        <f t="shared" ca="1" si="40"/>
        <v>0</v>
      </c>
      <c r="Z66" s="14">
        <f t="shared" ca="1" si="41"/>
        <v>0</v>
      </c>
      <c r="AA66" s="19"/>
      <c r="AB66" s="14">
        <f t="shared" ca="1" si="60"/>
        <v>0</v>
      </c>
      <c r="AC66" s="17">
        <f t="shared" ca="1" si="64"/>
        <v>0</v>
      </c>
      <c r="AE66">
        <f t="shared" ca="1" si="53"/>
        <v>0</v>
      </c>
      <c r="AF66">
        <f t="shared" ca="1" si="63"/>
        <v>0</v>
      </c>
      <c r="AG66" s="7">
        <f t="shared" ca="1" si="61"/>
        <v>0</v>
      </c>
      <c r="AH66">
        <f t="shared" ca="1" si="54"/>
        <v>0</v>
      </c>
      <c r="AI66" s="7">
        <f t="shared" ca="1" si="55"/>
        <v>0</v>
      </c>
      <c r="AJ66" s="7">
        <f t="shared" ca="1" si="56"/>
        <v>0</v>
      </c>
      <c r="AK66" s="7">
        <f t="shared" ca="1" si="42"/>
        <v>0</v>
      </c>
      <c r="AL66" s="7">
        <f t="shared" ca="1" si="43"/>
        <v>0</v>
      </c>
      <c r="AM66" s="14">
        <f t="shared" ca="1" si="62"/>
        <v>0</v>
      </c>
      <c r="AN66" s="7"/>
      <c r="AO66">
        <f t="shared" si="20"/>
        <v>61</v>
      </c>
      <c r="AP66" s="2">
        <f ca="1">+AP65+IF(SIMULADOR2!$C$25&lt;&gt;"",Calculos!P66+Calculos!R66,Calculos!H66)</f>
        <v>46966</v>
      </c>
      <c r="AQ66" s="7">
        <f ca="1">+IF(SUM(T$6:T66)=0,J66,IF($AQ$1=$AT$1,V66,AI66))</f>
        <v>0</v>
      </c>
      <c r="AR66" s="7">
        <f ca="1">+IF(SUM(T$6:T66)=0,M66,IF($AQ$1=$AT$1,Y66,AL66))</f>
        <v>0</v>
      </c>
      <c r="AS66" s="7">
        <f ca="1">+IF(SUM(T$6:T66)=0,N66,IF($AQ$1=$AT$1,Z66,AM66))</f>
        <v>0</v>
      </c>
      <c r="AT66" s="7">
        <f ca="1">+IF(SUM(T$6:T66)=0,0,IF($AQ$1=$AT$1,S66,AH66))</f>
        <v>0</v>
      </c>
      <c r="AU66" s="7">
        <f ca="1">+IF(SUM(T$6:T66)=0,K66,IF($AQ$1=$AT$1,W66,AJ66))</f>
        <v>0</v>
      </c>
      <c r="AV66" s="7">
        <f ca="1">+IF(SUM(T$6:T66)=0,L66,IF($AQ$1=$AT$1,X66,AK66))+AZ66</f>
        <v>0</v>
      </c>
      <c r="AX66" s="14">
        <f ca="1">+SIMULADOR2!L96</f>
        <v>0</v>
      </c>
      <c r="AY66" s="14">
        <f t="shared" ca="1" si="44"/>
        <v>0</v>
      </c>
      <c r="AZ66" s="26">
        <f t="shared" ca="1" si="45"/>
        <v>0</v>
      </c>
      <c r="BB66" s="14">
        <f t="shared" ca="1" si="46"/>
        <v>0</v>
      </c>
      <c r="BD66">
        <f t="shared" ca="1" si="47"/>
        <v>0</v>
      </c>
    </row>
    <row r="67" spans="1:56" x14ac:dyDescent="0.2">
      <c r="A67" s="2">
        <f t="shared" ca="1" si="35"/>
        <v>46997</v>
      </c>
      <c r="B67" s="2">
        <f ca="1">+IF(MONTH(EDATE(A67,1))=2,EDATE(A67,1),DATE(YEAR(EDATE(A67,1)),MONTH(EDATE(A67,1)),IF(SIMULADOR2!$C$13=50, 5,SIMULADOR2!$C$13) ))</f>
        <v>47027</v>
      </c>
      <c r="C67" s="35">
        <f t="shared" ca="1" si="34"/>
        <v>47002</v>
      </c>
      <c r="E67">
        <f t="shared" si="12"/>
        <v>62</v>
      </c>
      <c r="F67" s="9">
        <f t="shared" ca="1" si="36"/>
        <v>1887</v>
      </c>
      <c r="G67" s="12">
        <f t="shared" ca="1" si="37"/>
        <v>2.9133732414184443E-2</v>
      </c>
      <c r="H67" s="15">
        <f t="shared" ca="1" si="48"/>
        <v>31</v>
      </c>
      <c r="I67" s="14">
        <f ca="1">IF(E67&lt;=SIMULADOR2!$C$19,IF(SIMULADOR2!$C$19=E67,J67*(1+$F$3)^H67+J67*($G$3*H67),(SIMULADOR2!$E$36+$J$1+$K$1+IF(SIMULADOR2!$C$15=SIMULADOR2!$Z$9,SIMULADOR2!$C$16,0))/Calculos!$G$4),0)+M67+N67</f>
        <v>0</v>
      </c>
      <c r="J67" s="14">
        <f>IF(E67&lt;=SIMULADOR2!$C$19,J66-I66+L66+M66+N66,0)</f>
        <v>0</v>
      </c>
      <c r="K67" s="14">
        <f>IF(E67&lt;SIMULADOR2!$C$19,IF(I67-L67&lt;0,0,I67-L67-M67-N67),J67)</f>
        <v>0</v>
      </c>
      <c r="L67" s="14">
        <f t="shared" ca="1" si="38"/>
        <v>0</v>
      </c>
      <c r="M67" s="14">
        <f t="shared" si="14"/>
        <v>0</v>
      </c>
      <c r="N67" s="14">
        <f t="shared" ca="1" si="49"/>
        <v>0</v>
      </c>
      <c r="O67" s="14">
        <f t="shared" si="50"/>
        <v>0</v>
      </c>
      <c r="P67" s="9">
        <f t="shared" ca="1" si="39"/>
        <v>31</v>
      </c>
      <c r="Q67" s="9">
        <f ca="1">+IF(OR(Calculos!B65-SIMULADOR2!$C$25&lt;0,SIMULADOR2!$C$25=0),0,Calculos!B65-SIMULADOR2!$C$25)</f>
        <v>0</v>
      </c>
      <c r="R67" s="9">
        <f t="shared" ca="1" si="57"/>
        <v>0</v>
      </c>
      <c r="S67">
        <f ca="1">+IF(AND(Q68&lt;&gt;0,Q67=0),SIMULADOR2!$C$26,0)</f>
        <v>0</v>
      </c>
      <c r="T67" s="7">
        <f t="shared" ca="1" si="58"/>
        <v>0</v>
      </c>
      <c r="U67" s="7"/>
      <c r="V67" s="7">
        <f t="shared" ca="1" si="51"/>
        <v>0</v>
      </c>
      <c r="W67" s="7">
        <f t="shared" ca="1" si="59"/>
        <v>0</v>
      </c>
      <c r="X67" s="7">
        <f t="shared" ca="1" si="52"/>
        <v>0</v>
      </c>
      <c r="Y67" s="14">
        <f t="shared" ca="1" si="40"/>
        <v>0</v>
      </c>
      <c r="Z67" s="14">
        <f t="shared" ca="1" si="41"/>
        <v>0</v>
      </c>
      <c r="AA67" s="19"/>
      <c r="AB67" s="14">
        <f t="shared" ca="1" si="60"/>
        <v>0</v>
      </c>
      <c r="AC67" s="17">
        <f t="shared" ca="1" si="64"/>
        <v>0</v>
      </c>
      <c r="AE67">
        <f t="shared" ca="1" si="53"/>
        <v>0</v>
      </c>
      <c r="AF67">
        <f t="shared" ca="1" si="63"/>
        <v>0</v>
      </c>
      <c r="AG67" s="7">
        <f t="shared" ca="1" si="61"/>
        <v>0</v>
      </c>
      <c r="AH67">
        <f t="shared" ca="1" si="54"/>
        <v>0</v>
      </c>
      <c r="AI67" s="7">
        <f t="shared" ca="1" si="55"/>
        <v>0</v>
      </c>
      <c r="AJ67" s="7">
        <f t="shared" ca="1" si="56"/>
        <v>0</v>
      </c>
      <c r="AK67" s="7">
        <f t="shared" ca="1" si="42"/>
        <v>0</v>
      </c>
      <c r="AL67" s="7">
        <f t="shared" ca="1" si="43"/>
        <v>0</v>
      </c>
      <c r="AM67" s="14">
        <f t="shared" ca="1" si="62"/>
        <v>0</v>
      </c>
      <c r="AN67" s="7"/>
      <c r="AO67">
        <f t="shared" si="20"/>
        <v>62</v>
      </c>
      <c r="AP67" s="2">
        <f ca="1">+AP66+IF(SIMULADOR2!$C$25&lt;&gt;"",Calculos!P67+Calculos!R67,Calculos!H67)</f>
        <v>46997</v>
      </c>
      <c r="AQ67" s="7">
        <f ca="1">+IF(SUM(T$6:T67)=0,J67,IF($AQ$1=$AT$1,V67,AI67))</f>
        <v>0</v>
      </c>
      <c r="AR67" s="7">
        <f ca="1">+IF(SUM(T$6:T67)=0,M67,IF($AQ$1=$AT$1,Y67,AL67))</f>
        <v>0</v>
      </c>
      <c r="AS67" s="7">
        <f ca="1">+IF(SUM(T$6:T67)=0,N67,IF($AQ$1=$AT$1,Z67,AM67))</f>
        <v>0</v>
      </c>
      <c r="AT67" s="7">
        <f ca="1">+IF(SUM(T$6:T67)=0,0,IF($AQ$1=$AT$1,S67,AH67))</f>
        <v>0</v>
      </c>
      <c r="AU67" s="7">
        <f ca="1">+IF(SUM(T$6:T67)=0,K67,IF($AQ$1=$AT$1,W67,AJ67))</f>
        <v>0</v>
      </c>
      <c r="AV67" s="7">
        <f ca="1">+IF(SUM(T$6:T67)=0,L67,IF($AQ$1=$AT$1,X67,AK67))+AZ67</f>
        <v>0</v>
      </c>
      <c r="AX67" s="14">
        <f ca="1">+SIMULADOR2!L97</f>
        <v>0</v>
      </c>
      <c r="AY67" s="14">
        <f t="shared" ca="1" si="44"/>
        <v>0</v>
      </c>
      <c r="AZ67" s="26">
        <f t="shared" ca="1" si="45"/>
        <v>0</v>
      </c>
      <c r="BB67" s="14">
        <f t="shared" ca="1" si="46"/>
        <v>0</v>
      </c>
      <c r="BD67">
        <f t="shared" ca="1" si="47"/>
        <v>0</v>
      </c>
    </row>
    <row r="68" spans="1:56" x14ac:dyDescent="0.2">
      <c r="A68" s="2">
        <f t="shared" ca="1" si="35"/>
        <v>47027</v>
      </c>
      <c r="B68" s="2">
        <f ca="1">+IF(MONTH(EDATE(A68,1))=2,EDATE(A68,1),DATE(YEAR(EDATE(A68,1)),MONTH(EDATE(A68,1)),IF(SIMULADOR2!$C$13=50, 5,SIMULADOR2!$C$13) ))</f>
        <v>47058</v>
      </c>
      <c r="C68" s="35">
        <f t="shared" ca="1" si="34"/>
        <v>47033</v>
      </c>
      <c r="E68">
        <f t="shared" si="12"/>
        <v>63</v>
      </c>
      <c r="F68" s="9">
        <f t="shared" ca="1" si="36"/>
        <v>1917</v>
      </c>
      <c r="G68" s="12">
        <f t="shared" ca="1" si="37"/>
        <v>2.7541190608441908E-2</v>
      </c>
      <c r="H68" s="15">
        <f t="shared" ca="1" si="48"/>
        <v>30</v>
      </c>
      <c r="I68" s="14">
        <f ca="1">IF(E68&lt;=SIMULADOR2!$C$19,IF(SIMULADOR2!$C$19=E68,J68*(1+$F$3)^H68+J68*($G$3*H68),(SIMULADOR2!$E$36+$J$1+$K$1+IF(SIMULADOR2!$C$15=SIMULADOR2!$Z$9,SIMULADOR2!$C$16,0))/Calculos!$G$4),0)+M68+N68</f>
        <v>0</v>
      </c>
      <c r="J68" s="14">
        <f>IF(E68&lt;=SIMULADOR2!$C$19,J67-I67+L67+M67+N67,0)</f>
        <v>0</v>
      </c>
      <c r="K68" s="14">
        <f>IF(E68&lt;SIMULADOR2!$C$19,IF(I68-L68&lt;0,0,I68-L68-M68-N68),J68)</f>
        <v>0</v>
      </c>
      <c r="L68" s="14">
        <f t="shared" ca="1" si="38"/>
        <v>0</v>
      </c>
      <c r="M68" s="14">
        <f t="shared" si="14"/>
        <v>0</v>
      </c>
      <c r="N68" s="14">
        <f t="shared" ca="1" si="49"/>
        <v>0</v>
      </c>
      <c r="O68" s="14">
        <f t="shared" si="50"/>
        <v>0</v>
      </c>
      <c r="P68" s="9">
        <f t="shared" ca="1" si="39"/>
        <v>30</v>
      </c>
      <c r="Q68" s="9">
        <f ca="1">+IF(OR(Calculos!B66-SIMULADOR2!$C$25&lt;0,SIMULADOR2!$C$25=0),0,Calculos!B66-SIMULADOR2!$C$25)</f>
        <v>0</v>
      </c>
      <c r="R68" s="9">
        <f t="shared" ca="1" si="57"/>
        <v>0</v>
      </c>
      <c r="S68">
        <f ca="1">+IF(AND(Q69&lt;&gt;0,Q68=0),SIMULADOR2!$C$26,0)</f>
        <v>0</v>
      </c>
      <c r="T68" s="7">
        <f t="shared" ca="1" si="58"/>
        <v>0</v>
      </c>
      <c r="U68" s="7"/>
      <c r="V68" s="7">
        <f t="shared" ca="1" si="51"/>
        <v>0</v>
      </c>
      <c r="W68" s="7">
        <f t="shared" ca="1" si="59"/>
        <v>0</v>
      </c>
      <c r="X68" s="7">
        <f t="shared" ca="1" si="52"/>
        <v>0</v>
      </c>
      <c r="Y68" s="14">
        <f t="shared" ca="1" si="40"/>
        <v>0</v>
      </c>
      <c r="Z68" s="14">
        <f t="shared" ca="1" si="41"/>
        <v>0</v>
      </c>
      <c r="AA68" s="19"/>
      <c r="AB68" s="14">
        <f t="shared" ca="1" si="60"/>
        <v>0</v>
      </c>
      <c r="AC68" s="17">
        <f t="shared" ca="1" si="64"/>
        <v>0</v>
      </c>
      <c r="AE68">
        <f t="shared" ca="1" si="53"/>
        <v>0</v>
      </c>
      <c r="AF68">
        <f t="shared" ca="1" si="63"/>
        <v>0</v>
      </c>
      <c r="AG68" s="7">
        <f t="shared" ca="1" si="61"/>
        <v>0</v>
      </c>
      <c r="AH68">
        <f t="shared" ca="1" si="54"/>
        <v>0</v>
      </c>
      <c r="AI68" s="7">
        <f t="shared" ca="1" si="55"/>
        <v>0</v>
      </c>
      <c r="AJ68" s="7">
        <f t="shared" ca="1" si="56"/>
        <v>0</v>
      </c>
      <c r="AK68" s="7">
        <f t="shared" ca="1" si="42"/>
        <v>0</v>
      </c>
      <c r="AL68" s="7">
        <f t="shared" ca="1" si="43"/>
        <v>0</v>
      </c>
      <c r="AM68" s="14">
        <f t="shared" ca="1" si="62"/>
        <v>0</v>
      </c>
      <c r="AN68" s="7"/>
      <c r="AO68">
        <f t="shared" si="20"/>
        <v>63</v>
      </c>
      <c r="AP68" s="2">
        <f ca="1">+AP67+IF(SIMULADOR2!$C$25&lt;&gt;"",Calculos!P68+Calculos!R68,Calculos!H68)</f>
        <v>47027</v>
      </c>
      <c r="AQ68" s="7">
        <f ca="1">+IF(SUM(T$6:T68)=0,J68,IF($AQ$1=$AT$1,V68,AI68))</f>
        <v>0</v>
      </c>
      <c r="AR68" s="7">
        <f ca="1">+IF(SUM(T$6:T68)=0,M68,IF($AQ$1=$AT$1,Y68,AL68))</f>
        <v>0</v>
      </c>
      <c r="AS68" s="7">
        <f ca="1">+IF(SUM(T$6:T68)=0,N68,IF($AQ$1=$AT$1,Z68,AM68))</f>
        <v>0</v>
      </c>
      <c r="AT68" s="7">
        <f ca="1">+IF(SUM(T$6:T68)=0,0,IF($AQ$1=$AT$1,S68,AH68))</f>
        <v>0</v>
      </c>
      <c r="AU68" s="7">
        <f ca="1">+IF(SUM(T$6:T68)=0,K68,IF($AQ$1=$AT$1,W68,AJ68))</f>
        <v>0</v>
      </c>
      <c r="AV68" s="7">
        <f ca="1">+IF(SUM(T$6:T68)=0,L68,IF($AQ$1=$AT$1,X68,AK68))+AZ68</f>
        <v>0</v>
      </c>
      <c r="AX68" s="14">
        <f ca="1">+SIMULADOR2!L98</f>
        <v>0</v>
      </c>
      <c r="AY68" s="14">
        <f t="shared" ca="1" si="44"/>
        <v>0</v>
      </c>
      <c r="AZ68" s="26">
        <f t="shared" ca="1" si="45"/>
        <v>0</v>
      </c>
      <c r="BB68" s="14">
        <f t="shared" ca="1" si="46"/>
        <v>0</v>
      </c>
      <c r="BD68">
        <f t="shared" ca="1" si="47"/>
        <v>0</v>
      </c>
    </row>
    <row r="69" spans="1:56" x14ac:dyDescent="0.2">
      <c r="A69" s="2">
        <f t="shared" ca="1" si="35"/>
        <v>47058</v>
      </c>
      <c r="B69" s="2">
        <f ca="1">+IF(MONTH(EDATE(A69,1))=2,EDATE(A69,1),DATE(YEAR(EDATE(A69,1)),MONTH(EDATE(A69,1)),IF(SIMULADOR2!$C$13=50, 5,SIMULADOR2!$C$13) ))</f>
        <v>47088</v>
      </c>
      <c r="C69" s="35">
        <f t="shared" ref="C69:C100" ca="1" si="65">+B69-25</f>
        <v>47063</v>
      </c>
      <c r="E69">
        <f t="shared" si="12"/>
        <v>64</v>
      </c>
      <c r="F69" s="9">
        <f t="shared" ca="1" si="36"/>
        <v>1948</v>
      </c>
      <c r="G69" s="12">
        <f t="shared" ca="1" si="37"/>
        <v>2.5986962174166819E-2</v>
      </c>
      <c r="H69" s="15">
        <f t="shared" ca="1" si="48"/>
        <v>31</v>
      </c>
      <c r="I69" s="14">
        <f ca="1">IF(E69&lt;=SIMULADOR2!$C$19,IF(SIMULADOR2!$C$19=E69,J69*(1+$F$3)^H69+J69*($G$3*H69),(SIMULADOR2!$E$36+$J$1+$K$1+IF(SIMULADOR2!$C$15=SIMULADOR2!$Z$9,SIMULADOR2!$C$16,0))/Calculos!$G$4),0)+M69+N69</f>
        <v>0</v>
      </c>
      <c r="J69" s="14">
        <f>IF(E69&lt;=SIMULADOR2!$C$19,J68-I68+L68+M68+N68,0)</f>
        <v>0</v>
      </c>
      <c r="K69" s="14">
        <f>IF(E69&lt;SIMULADOR2!$C$19,IF(I69-L69&lt;0,0,I69-L69-M69-N69),J69)</f>
        <v>0</v>
      </c>
      <c r="L69" s="14">
        <f t="shared" ca="1" si="38"/>
        <v>0</v>
      </c>
      <c r="M69" s="14">
        <f t="shared" si="14"/>
        <v>0</v>
      </c>
      <c r="N69" s="14">
        <f t="shared" ca="1" si="49"/>
        <v>0</v>
      </c>
      <c r="O69" s="14">
        <f t="shared" si="50"/>
        <v>0</v>
      </c>
      <c r="P69" s="9">
        <f t="shared" ca="1" si="39"/>
        <v>31</v>
      </c>
      <c r="Q69" s="9">
        <f ca="1">+IF(OR(Calculos!B67-SIMULADOR2!$C$25&lt;0,SIMULADOR2!$C$25=0),0,Calculos!B67-SIMULADOR2!$C$25)</f>
        <v>0</v>
      </c>
      <c r="R69" s="9">
        <f t="shared" ca="1" si="57"/>
        <v>0</v>
      </c>
      <c r="S69">
        <f ca="1">+IF(AND(Q70&lt;&gt;0,Q69=0),SIMULADOR2!$C$26,0)</f>
        <v>0</v>
      </c>
      <c r="T69" s="7">
        <f t="shared" ca="1" si="58"/>
        <v>0</v>
      </c>
      <c r="U69" s="7"/>
      <c r="V69" s="7">
        <f t="shared" ca="1" si="51"/>
        <v>0</v>
      </c>
      <c r="W69" s="7">
        <f t="shared" ca="1" si="59"/>
        <v>0</v>
      </c>
      <c r="X69" s="7">
        <f t="shared" ca="1" si="52"/>
        <v>0</v>
      </c>
      <c r="Y69" s="14">
        <f t="shared" ca="1" si="40"/>
        <v>0</v>
      </c>
      <c r="Z69" s="14">
        <f t="shared" ca="1" si="41"/>
        <v>0</v>
      </c>
      <c r="AA69" s="19"/>
      <c r="AB69" s="14">
        <f t="shared" ca="1" si="60"/>
        <v>0</v>
      </c>
      <c r="AC69" s="7">
        <f t="shared" ca="1" si="64"/>
        <v>0</v>
      </c>
      <c r="AE69">
        <f t="shared" ca="1" si="53"/>
        <v>0</v>
      </c>
      <c r="AF69">
        <f t="shared" ca="1" si="63"/>
        <v>0</v>
      </c>
      <c r="AG69" s="7">
        <f t="shared" ca="1" si="61"/>
        <v>0</v>
      </c>
      <c r="AH69">
        <f t="shared" ca="1" si="54"/>
        <v>0</v>
      </c>
      <c r="AI69" s="7">
        <f t="shared" ca="1" si="55"/>
        <v>0</v>
      </c>
      <c r="AJ69" s="7">
        <f t="shared" ca="1" si="56"/>
        <v>0</v>
      </c>
      <c r="AK69" s="7">
        <f t="shared" ca="1" si="42"/>
        <v>0</v>
      </c>
      <c r="AL69" s="7">
        <f t="shared" ca="1" si="43"/>
        <v>0</v>
      </c>
      <c r="AM69" s="14">
        <f t="shared" ca="1" si="62"/>
        <v>0</v>
      </c>
      <c r="AN69" s="7"/>
      <c r="AO69">
        <f t="shared" si="20"/>
        <v>64</v>
      </c>
      <c r="AP69" s="2">
        <f ca="1">+AP68+IF(SIMULADOR2!$C$25&lt;&gt;"",Calculos!P69+Calculos!R69,Calculos!H69)</f>
        <v>47058</v>
      </c>
      <c r="AQ69" s="7">
        <f ca="1">+IF(SUM(T$6:T69)=0,J69,IF($AQ$1=$AT$1,V69,AI69))</f>
        <v>0</v>
      </c>
      <c r="AR69" s="7">
        <f ca="1">+IF(SUM(T$6:T69)=0,M69,IF($AQ$1=$AT$1,Y69,AL69))</f>
        <v>0</v>
      </c>
      <c r="AS69" s="7">
        <f ca="1">+IF(SUM(T$6:T69)=0,N69,IF($AQ$1=$AT$1,Z69,AM69))</f>
        <v>0</v>
      </c>
      <c r="AT69" s="7">
        <f ca="1">+IF(SUM(T$6:T69)=0,0,IF($AQ$1=$AT$1,S69,AH69))</f>
        <v>0</v>
      </c>
      <c r="AU69" s="7">
        <f ca="1">+IF(SUM(T$6:T69)=0,K69,IF($AQ$1=$AT$1,W69,AJ69))</f>
        <v>0</v>
      </c>
      <c r="AV69" s="7">
        <f ca="1">+IF(SUM(T$6:T69)=0,L69,IF($AQ$1=$AT$1,X69,AK69))+AZ69</f>
        <v>0</v>
      </c>
      <c r="AX69" s="14">
        <f ca="1">+SIMULADOR2!L99</f>
        <v>0</v>
      </c>
      <c r="AY69" s="14">
        <f t="shared" ca="1" si="44"/>
        <v>0</v>
      </c>
      <c r="AZ69" s="26">
        <f t="shared" ca="1" si="45"/>
        <v>0</v>
      </c>
      <c r="BB69" s="14">
        <f t="shared" ca="1" si="46"/>
        <v>0</v>
      </c>
      <c r="BD69">
        <f t="shared" ca="1" si="47"/>
        <v>0</v>
      </c>
    </row>
    <row r="70" spans="1:56" x14ac:dyDescent="0.2">
      <c r="A70" s="2">
        <f t="shared" ref="A70:A101" ca="1" si="66">+B69</f>
        <v>47088</v>
      </c>
      <c r="B70" s="2">
        <f ca="1">+IF(MONTH(EDATE(A70,1))=2,EDATE(A70,1),DATE(YEAR(EDATE(A70,1)),MONTH(EDATE(A70,1)),IF(SIMULADOR2!$C$13=50, 5,SIMULADOR2!$C$13) ))</f>
        <v>47119</v>
      </c>
      <c r="C70" s="35">
        <f t="shared" ca="1" si="65"/>
        <v>47094</v>
      </c>
      <c r="E70">
        <f t="shared" si="12"/>
        <v>65</v>
      </c>
      <c r="F70" s="9">
        <f t="shared" ref="F70:F101" ca="1" si="67">+B69-$A$5</f>
        <v>1978</v>
      </c>
      <c r="G70" s="12">
        <f t="shared" ref="G70:G101" ca="1" si="68">1/((1+$F$3)^F70)</f>
        <v>2.4566432765910813E-2</v>
      </c>
      <c r="H70" s="15">
        <f t="shared" ca="1" si="48"/>
        <v>30</v>
      </c>
      <c r="I70" s="14">
        <f ca="1">IF(E70&lt;=SIMULADOR2!$C$19,IF(SIMULADOR2!$C$19=E70,J70*(1+$F$3)^H70+J70*($G$3*H70),(SIMULADOR2!$E$36+$J$1+$K$1+IF(SIMULADOR2!$C$15=SIMULADOR2!$Z$9,SIMULADOR2!$C$16,0))/Calculos!$G$4),0)+M70+N70</f>
        <v>0</v>
      </c>
      <c r="J70" s="14">
        <f>IF(E70&lt;=SIMULADOR2!$C$19,J69-I69+L69+M69+N69,0)</f>
        <v>0</v>
      </c>
      <c r="K70" s="14">
        <f>IF(E70&lt;SIMULADOR2!$C$19,IF(I70-L70&lt;0,0,I70-L70-M70-N70),J70)</f>
        <v>0</v>
      </c>
      <c r="L70" s="14">
        <f t="shared" ref="L70:L101" ca="1" si="69">J70*((1+$F$3)^H70-1)</f>
        <v>0</v>
      </c>
      <c r="M70" s="14">
        <f t="shared" si="14"/>
        <v>0</v>
      </c>
      <c r="N70" s="14">
        <f t="shared" ca="1" si="49"/>
        <v>0</v>
      </c>
      <c r="O70" s="14">
        <f t="shared" si="50"/>
        <v>0</v>
      </c>
      <c r="P70" s="9">
        <f t="shared" ref="P70:P101" ca="1" si="70">+H70-R71</f>
        <v>30</v>
      </c>
      <c r="Q70" s="9">
        <f ca="1">+IF(OR(Calculos!B68-SIMULADOR2!$C$25&lt;0,SIMULADOR2!$C$25=0),0,Calculos!B68-SIMULADOR2!$C$25)</f>
        <v>0</v>
      </c>
      <c r="R70" s="9">
        <f t="shared" ca="1" si="57"/>
        <v>0</v>
      </c>
      <c r="S70">
        <f ca="1">+IF(AND(Q71&lt;&gt;0,Q70=0),SIMULADOR2!$C$26,0)</f>
        <v>0</v>
      </c>
      <c r="T70" s="7">
        <f t="shared" ca="1" si="58"/>
        <v>0</v>
      </c>
      <c r="U70" s="7"/>
      <c r="V70" s="7">
        <f t="shared" ca="1" si="51"/>
        <v>0</v>
      </c>
      <c r="W70" s="7">
        <f t="shared" ca="1" si="59"/>
        <v>0</v>
      </c>
      <c r="X70" s="7">
        <f t="shared" ca="1" si="52"/>
        <v>0</v>
      </c>
      <c r="Y70" s="14">
        <f t="shared" ref="Y70:Y101" ca="1" si="71">IF(OR(BD69=1,AND(S70&lt;&gt;0,BD70=0)),$M$4,IF(AND(R70+S70&gt;0,S69=0,ABS(V69-W69)&gt;0.01),$M$4,0))</f>
        <v>0</v>
      </c>
      <c r="Z70" s="14">
        <f t="shared" ref="Z70:Z101" ca="1" si="72">IF(OR(BD69=1,AND(S70&lt;&gt;0,BD70=0)),$N$4,IF(AND(R70+S70&gt;0,S69=0,ABS(V69-W69)&gt;0.01),$N$4,0))</f>
        <v>0</v>
      </c>
      <c r="AA70" s="19"/>
      <c r="AB70" s="14">
        <f t="shared" ca="1" si="60"/>
        <v>0</v>
      </c>
      <c r="AC70" s="17">
        <f t="shared" ca="1" si="64"/>
        <v>0</v>
      </c>
      <c r="AE70">
        <f t="shared" ca="1" si="53"/>
        <v>0</v>
      </c>
      <c r="AF70">
        <f t="shared" ca="1" si="63"/>
        <v>0</v>
      </c>
      <c r="AG70" s="7">
        <f t="shared" ca="1" si="61"/>
        <v>0</v>
      </c>
      <c r="AH70">
        <f t="shared" ca="1" si="54"/>
        <v>0</v>
      </c>
      <c r="AI70" s="7">
        <f t="shared" ca="1" si="55"/>
        <v>0</v>
      </c>
      <c r="AJ70" s="7">
        <f t="shared" ca="1" si="56"/>
        <v>0</v>
      </c>
      <c r="AK70" s="7">
        <f t="shared" ref="AK70:AK101" ca="1" si="73">IF(BD70=1,AI70*((1+$F$3)^(P70+R70)-1),IF(AH70&lt;&gt;0,L70,AI70*((1+$F$3)^(P70+R70)-1)))</f>
        <v>0</v>
      </c>
      <c r="AL70" s="7">
        <f t="shared" ref="AL70:AL101" ca="1" si="74">+IF(OR(BD69=1,AND($S69=0,$AI70&gt;0,BD70=0)),$M$4,0)</f>
        <v>0</v>
      </c>
      <c r="AM70" s="14">
        <f t="shared" ca="1" si="62"/>
        <v>0</v>
      </c>
      <c r="AN70" s="7"/>
      <c r="AO70">
        <f t="shared" si="20"/>
        <v>65</v>
      </c>
      <c r="AP70" s="2">
        <f ca="1">+AP69+IF(SIMULADOR2!$C$25&lt;&gt;"",Calculos!P70+Calculos!R70,Calculos!H70)</f>
        <v>47088</v>
      </c>
      <c r="AQ70" s="7">
        <f ca="1">+IF(SUM(T$6:T70)=0,J70,IF($AQ$1=$AT$1,V70,AI70))</f>
        <v>0</v>
      </c>
      <c r="AR70" s="7">
        <f ca="1">+IF(SUM(T$6:T70)=0,M70,IF($AQ$1=$AT$1,Y70,AL70))</f>
        <v>0</v>
      </c>
      <c r="AS70" s="7">
        <f ca="1">+IF(SUM(T$6:T70)=0,N70,IF($AQ$1=$AT$1,Z70,AM70))</f>
        <v>0</v>
      </c>
      <c r="AT70" s="7">
        <f ca="1">+IF(SUM(T$6:T70)=0,0,IF($AQ$1=$AT$1,S70,AH70))</f>
        <v>0</v>
      </c>
      <c r="AU70" s="7">
        <f ca="1">+IF(SUM(T$6:T70)=0,K70,IF($AQ$1=$AT$1,W70,AJ70))</f>
        <v>0</v>
      </c>
      <c r="AV70" s="7">
        <f ca="1">+IF(SUM(T$6:T70)=0,L70,IF($AQ$1=$AT$1,X70,AK70))+AZ70</f>
        <v>0</v>
      </c>
      <c r="AX70" s="14">
        <f ca="1">+SIMULADOR2!L100</f>
        <v>0</v>
      </c>
      <c r="AY70" s="14">
        <f t="shared" ref="AY70:AY101" ca="1" si="75">IF(AX70=0,0,F70)</f>
        <v>0</v>
      </c>
      <c r="AZ70" s="26">
        <f t="shared" ref="AZ70:AZ101" ca="1" si="76">+AQ70-AQ71-AU70</f>
        <v>0</v>
      </c>
      <c r="BB70" s="14">
        <f t="shared" ref="BB70:BB101" ca="1" si="77">+AX70</f>
        <v>0</v>
      </c>
      <c r="BD70">
        <f t="shared" ref="BD70:BD101" ca="1" si="78">+IF(AND(AP70&lt;C69,AP70&gt;B68),1,0)</f>
        <v>0</v>
      </c>
    </row>
    <row r="71" spans="1:56" x14ac:dyDescent="0.2">
      <c r="A71" s="2">
        <f t="shared" ca="1" si="66"/>
        <v>47119</v>
      </c>
      <c r="B71" s="2">
        <f ca="1">+IF(MONTH(EDATE(A71,1))=2,EDATE(A71,1),DATE(YEAR(EDATE(A71,1)),MONTH(EDATE(A71,1)),IF(SIMULADOR2!$C$13=50, 5,SIMULADOR2!$C$13) ))</f>
        <v>47150</v>
      </c>
      <c r="C71" s="35">
        <f t="shared" ca="1" si="65"/>
        <v>47125</v>
      </c>
      <c r="E71">
        <f t="shared" ref="E71:E107" si="79">+E70+1</f>
        <v>66</v>
      </c>
      <c r="F71" s="9">
        <f t="shared" ca="1" si="67"/>
        <v>2009</v>
      </c>
      <c r="G71" s="12">
        <f t="shared" ca="1" si="68"/>
        <v>2.3180078454787381E-2</v>
      </c>
      <c r="H71" s="15">
        <f t="shared" ref="H71:H102" ca="1" si="80">+F71-F70</f>
        <v>31</v>
      </c>
      <c r="I71" s="14">
        <f ca="1">IF(E71&lt;=SIMULADOR2!$C$19,IF(SIMULADOR2!$C$19=E71,J71*(1+$F$3)^H71+J71*($G$3*H71),(SIMULADOR2!$E$36+$J$1+$K$1+IF(SIMULADOR2!$C$15=SIMULADOR2!$Z$9,SIMULADOR2!$C$16,0))/Calculos!$G$4),0)+M71+N71</f>
        <v>0</v>
      </c>
      <c r="J71" s="14">
        <f>IF(E71&lt;=SIMULADOR2!$C$19,J70-I70+L70+M70+N70,0)</f>
        <v>0</v>
      </c>
      <c r="K71" s="14">
        <f>IF(E71&lt;SIMULADOR2!$C$19,IF(I71-L71&lt;0,0,I71-L71-M71-N71),J71)</f>
        <v>0</v>
      </c>
      <c r="L71" s="14">
        <f t="shared" ca="1" si="69"/>
        <v>0</v>
      </c>
      <c r="M71" s="14">
        <f t="shared" ref="M71:M125" si="81">+IF(J71*3.5%&gt;15.9, 15.9, J71*3.5%)</f>
        <v>0</v>
      </c>
      <c r="N71" s="14">
        <f t="shared" ref="N71:N102" ca="1" si="82">IF(L71&lt;&gt;0,$N$4,0)</f>
        <v>0</v>
      </c>
      <c r="O71" s="14">
        <f t="shared" ref="O71:O102" si="83">+J71+K70-J70</f>
        <v>0</v>
      </c>
      <c r="P71" s="9">
        <f t="shared" ca="1" si="70"/>
        <v>31</v>
      </c>
      <c r="Q71" s="9">
        <f ca="1">+IF(OR(Calculos!B69-SIMULADOR2!$C$25&lt;0,SIMULADOR2!$C$25=0),0,Calculos!B69-SIMULADOR2!$C$25)</f>
        <v>0</v>
      </c>
      <c r="R71" s="9">
        <f t="shared" ca="1" si="57"/>
        <v>0</v>
      </c>
      <c r="S71">
        <f ca="1">+IF(AND(Q72&lt;&gt;0,Q71=0),SIMULADOR2!$C$26,0)</f>
        <v>0</v>
      </c>
      <c r="T71" s="7">
        <f t="shared" ca="1" si="58"/>
        <v>0</v>
      </c>
      <c r="U71" s="7"/>
      <c r="V71" s="7">
        <f t="shared" ref="V71:V102" ca="1" si="84">IF(AND(IF(S71&lt;&gt;0,J71,V70-T70+X70+Y70)&lt;0.05,IF(S71&lt;&gt;0,J71,V70-T70+X70+Y70+Z70)&gt;-0.05),0,IF(S71&lt;&gt;0,J71,V70-T70+X70+Y70+Z70))</f>
        <v>0</v>
      </c>
      <c r="W71" s="7">
        <f t="shared" ca="1" si="59"/>
        <v>0</v>
      </c>
      <c r="X71" s="7">
        <f t="shared" ref="X71:X102" ca="1" si="85">IF(BD71=1,V71*((1+$F$3)^(P71+R71)-1),IF(S71&lt;&gt;0,L71,V71*((1+$F$3)^(P71+R71)-1)))</f>
        <v>0</v>
      </c>
      <c r="Y71" s="14">
        <f t="shared" ca="1" si="71"/>
        <v>0</v>
      </c>
      <c r="Z71" s="14">
        <f t="shared" ca="1" si="72"/>
        <v>0</v>
      </c>
      <c r="AA71" s="19"/>
      <c r="AB71" s="14">
        <f t="shared" ca="1" si="60"/>
        <v>0</v>
      </c>
      <c r="AC71" s="17">
        <f t="shared" ca="1" si="64"/>
        <v>0</v>
      </c>
      <c r="AE71">
        <f t="shared" ref="AE71:AE102" ca="1" si="86">+IF(AND(AF70=0,AF71&lt;&gt;0),1,0)</f>
        <v>0</v>
      </c>
      <c r="AF71">
        <f t="shared" ca="1" si="63"/>
        <v>0</v>
      </c>
      <c r="AG71" s="7">
        <f t="shared" ca="1" si="61"/>
        <v>0</v>
      </c>
      <c r="AH71">
        <f t="shared" ref="AH71:AH102" ca="1" si="87">+S71</f>
        <v>0</v>
      </c>
      <c r="AI71" s="7">
        <f t="shared" ref="AI71:AI102" ca="1" si="88">IF(AND(IF(AND(V70=0,V71&lt;&gt;0),V71,AI70-AG70+AK70+AL70+AM70)&gt;-0.05,IF(AND(V70=0,V71&lt;&gt;0),V71,AI70-AG70+AK70+AL70+AM70)&lt;0.05),0,IF(AND(V70=0,V71&lt;&gt;0),V71,AI70-AG70+AK70+AL70+AM70))</f>
        <v>0</v>
      </c>
      <c r="AJ71" s="7">
        <f t="shared" ref="AJ71:AJ102" ca="1" si="89">IF(ABS(AG71-AK71-AL71-AM71)&lt;0.01,0,AG71-AK71-AL71-AM71)</f>
        <v>0</v>
      </c>
      <c r="AK71" s="7">
        <f t="shared" ca="1" si="73"/>
        <v>0</v>
      </c>
      <c r="AL71" s="7">
        <f t="shared" ca="1" si="74"/>
        <v>0</v>
      </c>
      <c r="AM71" s="14">
        <f t="shared" ca="1" si="62"/>
        <v>0</v>
      </c>
      <c r="AN71" s="7"/>
      <c r="AO71">
        <f t="shared" ref="AO71:AO125" si="90">+AO70+1</f>
        <v>66</v>
      </c>
      <c r="AP71" s="2">
        <f ca="1">+AP70+IF(SIMULADOR2!$C$25&lt;&gt;"",Calculos!P71+Calculos!R71,Calculos!H71)</f>
        <v>47119</v>
      </c>
      <c r="AQ71" s="7">
        <f ca="1">+IF(SUM(T$6:T71)=0,J71,IF($AQ$1=$AT$1,V71,AI71))</f>
        <v>0</v>
      </c>
      <c r="AR71" s="7">
        <f ca="1">+IF(SUM(T$6:T71)=0,M71,IF($AQ$1=$AT$1,Y71,AL71))</f>
        <v>0</v>
      </c>
      <c r="AS71" s="7">
        <f ca="1">+IF(SUM(T$6:T71)=0,N71,IF($AQ$1=$AT$1,Z71,AM71))</f>
        <v>0</v>
      </c>
      <c r="AT71" s="7">
        <f ca="1">+IF(SUM(T$6:T71)=0,0,IF($AQ$1=$AT$1,S71,AH71))</f>
        <v>0</v>
      </c>
      <c r="AU71" s="7">
        <f ca="1">+IF(SUM(T$6:T71)=0,K71,IF($AQ$1=$AT$1,W71,AJ71))</f>
        <v>0</v>
      </c>
      <c r="AV71" s="7">
        <f ca="1">+IF(SUM(T$6:T71)=0,L71,IF($AQ$1=$AT$1,X71,AK71))+AZ71</f>
        <v>0</v>
      </c>
      <c r="AX71" s="14">
        <f ca="1">+SIMULADOR2!L101</f>
        <v>0</v>
      </c>
      <c r="AY71" s="14">
        <f t="shared" ca="1" si="75"/>
        <v>0</v>
      </c>
      <c r="AZ71" s="26">
        <f t="shared" ca="1" si="76"/>
        <v>0</v>
      </c>
      <c r="BB71" s="14">
        <f t="shared" ca="1" si="77"/>
        <v>0</v>
      </c>
      <c r="BD71">
        <f t="shared" ca="1" si="78"/>
        <v>0</v>
      </c>
    </row>
    <row r="72" spans="1:56" x14ac:dyDescent="0.2">
      <c r="A72" s="2">
        <f t="shared" ca="1" si="66"/>
        <v>47150</v>
      </c>
      <c r="B72" s="2">
        <f ca="1">+IF(MONTH(EDATE(A72,1))=2,EDATE(A72,1),DATE(YEAR(EDATE(A72,1)),MONTH(EDATE(A72,1)),IF(SIMULADOR2!$C$13=50, 5,SIMULADOR2!$C$13) ))</f>
        <v>47178</v>
      </c>
      <c r="C72" s="35">
        <f t="shared" ca="1" si="65"/>
        <v>47153</v>
      </c>
      <c r="E72">
        <f t="shared" si="79"/>
        <v>67</v>
      </c>
      <c r="F72" s="9">
        <f t="shared" ca="1" si="67"/>
        <v>2040</v>
      </c>
      <c r="G72" s="12">
        <f t="shared" ca="1" si="68"/>
        <v>2.1871960096530394E-2</v>
      </c>
      <c r="H72" s="15">
        <f t="shared" ca="1" si="80"/>
        <v>31</v>
      </c>
      <c r="I72" s="14">
        <f ca="1">IF(E72&lt;=SIMULADOR2!$C$19,IF(SIMULADOR2!$C$19=E72,J72*(1+$F$3)^H72+J72*($G$3*H72),(SIMULADOR2!$E$36+$J$1+$K$1+IF(SIMULADOR2!$C$15=SIMULADOR2!$Z$9,SIMULADOR2!$C$16,0))/Calculos!$G$4),0)+M72+N72</f>
        <v>0</v>
      </c>
      <c r="J72" s="14">
        <f>IF(E72&lt;=SIMULADOR2!$C$19,J71-I71+L71+M71+N71,0)</f>
        <v>0</v>
      </c>
      <c r="K72" s="14">
        <f>IF(E72&lt;SIMULADOR2!$C$19,IF(I72-L72&lt;0,0,I72-L72-M72-N72),J72)</f>
        <v>0</v>
      </c>
      <c r="L72" s="14">
        <f t="shared" ca="1" si="69"/>
        <v>0</v>
      </c>
      <c r="M72" s="14">
        <f t="shared" si="81"/>
        <v>0</v>
      </c>
      <c r="N72" s="14">
        <f t="shared" ca="1" si="82"/>
        <v>0</v>
      </c>
      <c r="O72" s="14">
        <f t="shared" si="83"/>
        <v>0</v>
      </c>
      <c r="P72" s="9">
        <f t="shared" ca="1" si="70"/>
        <v>31</v>
      </c>
      <c r="Q72" s="9">
        <f ca="1">+IF(OR(Calculos!B70-SIMULADOR2!$C$25&lt;0,SIMULADOR2!$C$25=0),0,Calculos!B70-SIMULADOR2!$C$25)</f>
        <v>0</v>
      </c>
      <c r="R72" s="9">
        <f t="shared" ref="R72:R103" ca="1" si="91">+Q72-Q71</f>
        <v>0</v>
      </c>
      <c r="S72">
        <f ca="1">+IF(AND(Q73&lt;&gt;0,Q72=0),SIMULADOR2!$C$26,0)</f>
        <v>0</v>
      </c>
      <c r="T72" s="7">
        <f t="shared" ref="T72:T103" ca="1" si="92">IF(AND(S71&lt;&gt;0,BD71=0),0,IF(AND(S72=0),MIN($I$3,Y72+Z72+(V72)*(((1+$F$3)^(P72+R72))+($G$3*(P72+R72)))),S72))</f>
        <v>0</v>
      </c>
      <c r="U72" s="7"/>
      <c r="V72" s="7">
        <f t="shared" ca="1" si="84"/>
        <v>0</v>
      </c>
      <c r="W72" s="7">
        <f t="shared" ref="W72:W103" ca="1" si="93">+IF(ABS(T72-X72-Y72-Z72)&lt;0.01,0,T72-X72-Y72-Z72)</f>
        <v>0</v>
      </c>
      <c r="X72" s="7">
        <f t="shared" ca="1" si="85"/>
        <v>0</v>
      </c>
      <c r="Y72" s="14">
        <f t="shared" ca="1" si="71"/>
        <v>0</v>
      </c>
      <c r="Z72" s="14">
        <f t="shared" ca="1" si="72"/>
        <v>0</v>
      </c>
      <c r="AA72" s="19"/>
      <c r="AB72" s="14">
        <f t="shared" ref="AB72:AB103" ca="1" si="94">+V72+W71-V71</f>
        <v>0</v>
      </c>
      <c r="AC72" s="17">
        <f t="shared" ca="1" si="64"/>
        <v>0</v>
      </c>
      <c r="AE72">
        <f t="shared" ca="1" si="86"/>
        <v>0</v>
      </c>
      <c r="AF72">
        <f t="shared" ca="1" si="63"/>
        <v>0</v>
      </c>
      <c r="AG72" s="7">
        <f t="shared" ref="AG72:AG103" ca="1" si="95">IF(OR(AE72=1,AF73=0),0,IF(AH72=0,IF($AG$1&lt;AI71-AJ71+AL72+AM72+AK72,$AG$1,((AI71-AJ71)*(((1+$F$3)^(P72+R72)))+AL72+AM72)),AH72))-IF(AND(AH71&lt;&gt;0,BD72&lt;&gt;0),$M$4+$N$4,0)</f>
        <v>0</v>
      </c>
      <c r="AH72">
        <f t="shared" ca="1" si="87"/>
        <v>0</v>
      </c>
      <c r="AI72" s="7">
        <f t="shared" ca="1" si="88"/>
        <v>0</v>
      </c>
      <c r="AJ72" s="7">
        <f t="shared" ca="1" si="89"/>
        <v>0</v>
      </c>
      <c r="AK72" s="7">
        <f t="shared" ca="1" si="73"/>
        <v>0</v>
      </c>
      <c r="AL72" s="7">
        <f t="shared" ca="1" si="74"/>
        <v>0</v>
      </c>
      <c r="AM72" s="14">
        <f t="shared" ref="AM72:AM103" ca="1" si="96">+IF(OR(BD71=1,AND($S71=0,$AI72&gt;0,BD72=0)),$N$4,0)</f>
        <v>0</v>
      </c>
      <c r="AN72" s="7"/>
      <c r="AO72">
        <f t="shared" si="90"/>
        <v>67</v>
      </c>
      <c r="AP72" s="2">
        <f ca="1">+AP71+IF(SIMULADOR2!$C$25&lt;&gt;"",Calculos!P72+Calculos!R72,Calculos!H72)</f>
        <v>47150</v>
      </c>
      <c r="AQ72" s="7">
        <f ca="1">+IF(SUM(T$6:T72)=0,J72,IF($AQ$1=$AT$1,V72,AI72))</f>
        <v>0</v>
      </c>
      <c r="AR72" s="7">
        <f ca="1">+IF(SUM(T$6:T72)=0,M72,IF($AQ$1=$AT$1,Y72,AL72))</f>
        <v>0</v>
      </c>
      <c r="AS72" s="7">
        <f ca="1">+IF(SUM(T$6:T72)=0,N72,IF($AQ$1=$AT$1,Z72,AM72))</f>
        <v>0</v>
      </c>
      <c r="AT72" s="7">
        <f ca="1">+IF(SUM(T$6:T72)=0,0,IF($AQ$1=$AT$1,S72,AH72))</f>
        <v>0</v>
      </c>
      <c r="AU72" s="7">
        <f ca="1">+IF(SUM(T$6:T72)=0,K72,IF($AQ$1=$AT$1,W72,AJ72))</f>
        <v>0</v>
      </c>
      <c r="AV72" s="7">
        <f ca="1">+IF(SUM(T$6:T72)=0,L72,IF($AQ$1=$AT$1,X72,AK72))+AZ72</f>
        <v>0</v>
      </c>
      <c r="AX72" s="14">
        <f ca="1">+SIMULADOR2!L102</f>
        <v>0</v>
      </c>
      <c r="AY72" s="14">
        <f t="shared" ca="1" si="75"/>
        <v>0</v>
      </c>
      <c r="AZ72" s="26">
        <f t="shared" ca="1" si="76"/>
        <v>0</v>
      </c>
      <c r="BB72" s="14">
        <f t="shared" ca="1" si="77"/>
        <v>0</v>
      </c>
      <c r="BD72">
        <f t="shared" ca="1" si="78"/>
        <v>0</v>
      </c>
    </row>
    <row r="73" spans="1:56" x14ac:dyDescent="0.2">
      <c r="A73" s="2">
        <f t="shared" ca="1" si="66"/>
        <v>47178</v>
      </c>
      <c r="B73" s="2">
        <f ca="1">+IF(MONTH(EDATE(A73,1))=2,EDATE(A73,1),DATE(YEAR(EDATE(A73,1)),MONTH(EDATE(A73,1)),IF(SIMULADOR2!$C$13=50, 5,SIMULADOR2!$C$13) ))</f>
        <v>47209</v>
      </c>
      <c r="C73" s="35">
        <f t="shared" ca="1" si="65"/>
        <v>47184</v>
      </c>
      <c r="E73">
        <f t="shared" si="79"/>
        <v>68</v>
      </c>
      <c r="F73" s="9">
        <f t="shared" ca="1" si="67"/>
        <v>2068</v>
      </c>
      <c r="G73" s="12">
        <f t="shared" ca="1" si="68"/>
        <v>2.0754001790297769E-2</v>
      </c>
      <c r="H73" s="15">
        <f t="shared" ca="1" si="80"/>
        <v>28</v>
      </c>
      <c r="I73" s="14">
        <f ca="1">IF(E73&lt;=SIMULADOR2!$C$19,IF(SIMULADOR2!$C$19=E73,J73*(1+$F$3)^H73+J73*($G$3*H73),(SIMULADOR2!$E$36+$J$1+$K$1+IF(SIMULADOR2!$C$15=SIMULADOR2!$Z$9,SIMULADOR2!$C$16,0))/Calculos!$G$4),0)+M73+N73</f>
        <v>0</v>
      </c>
      <c r="J73" s="14">
        <f>IF(E73&lt;=SIMULADOR2!$C$19,J72-I72+L72+M72+N72,0)</f>
        <v>0</v>
      </c>
      <c r="K73" s="14">
        <f>IF(E73&lt;SIMULADOR2!$C$19,IF(I73-L73&lt;0,0,I73-L73-M73-N73),J73)</f>
        <v>0</v>
      </c>
      <c r="L73" s="14">
        <f t="shared" ca="1" si="69"/>
        <v>0</v>
      </c>
      <c r="M73" s="14">
        <f t="shared" si="81"/>
        <v>0</v>
      </c>
      <c r="N73" s="14">
        <f t="shared" ca="1" si="82"/>
        <v>0</v>
      </c>
      <c r="O73" s="14">
        <f t="shared" si="83"/>
        <v>0</v>
      </c>
      <c r="P73" s="9">
        <f t="shared" ca="1" si="70"/>
        <v>28</v>
      </c>
      <c r="Q73" s="9">
        <f ca="1">+IF(OR(Calculos!B71-SIMULADOR2!$C$25&lt;0,SIMULADOR2!$C$25=0),0,Calculos!B71-SIMULADOR2!$C$25)</f>
        <v>0</v>
      </c>
      <c r="R73" s="9">
        <f t="shared" ca="1" si="91"/>
        <v>0</v>
      </c>
      <c r="S73">
        <f ca="1">+IF(AND(Q74&lt;&gt;0,Q73=0),SIMULADOR2!$C$26,0)</f>
        <v>0</v>
      </c>
      <c r="T73" s="7">
        <f t="shared" ca="1" si="92"/>
        <v>0</v>
      </c>
      <c r="U73" s="7"/>
      <c r="V73" s="7">
        <f t="shared" ca="1" si="84"/>
        <v>0</v>
      </c>
      <c r="W73" s="7">
        <f t="shared" ca="1" si="93"/>
        <v>0</v>
      </c>
      <c r="X73" s="7">
        <f t="shared" ca="1" si="85"/>
        <v>0</v>
      </c>
      <c r="Y73" s="14">
        <f t="shared" ca="1" si="71"/>
        <v>0</v>
      </c>
      <c r="Z73" s="14">
        <f t="shared" ca="1" si="72"/>
        <v>0</v>
      </c>
      <c r="AA73" s="19"/>
      <c r="AB73" s="14">
        <f t="shared" ca="1" si="94"/>
        <v>0</v>
      </c>
      <c r="AC73" s="17">
        <f t="shared" ca="1" si="64"/>
        <v>0</v>
      </c>
      <c r="AE73">
        <f t="shared" ca="1" si="86"/>
        <v>0</v>
      </c>
      <c r="AF73">
        <f t="shared" ref="AF73:AF104" ca="1" si="97">IF(Q73=0,0,1/((1+$F$3)^Q73))</f>
        <v>0</v>
      </c>
      <c r="AG73" s="7">
        <f t="shared" ca="1" si="95"/>
        <v>0</v>
      </c>
      <c r="AH73">
        <f t="shared" ca="1" si="87"/>
        <v>0</v>
      </c>
      <c r="AI73" s="7">
        <f t="shared" ca="1" si="88"/>
        <v>0</v>
      </c>
      <c r="AJ73" s="7">
        <f t="shared" ca="1" si="89"/>
        <v>0</v>
      </c>
      <c r="AK73" s="7">
        <f t="shared" ca="1" si="73"/>
        <v>0</v>
      </c>
      <c r="AL73" s="7">
        <f t="shared" ca="1" si="74"/>
        <v>0</v>
      </c>
      <c r="AM73" s="14">
        <f t="shared" ca="1" si="96"/>
        <v>0</v>
      </c>
      <c r="AN73" s="7"/>
      <c r="AO73">
        <f t="shared" si="90"/>
        <v>68</v>
      </c>
      <c r="AP73" s="2">
        <f ca="1">+AP72+IF(SIMULADOR2!$C$25&lt;&gt;"",Calculos!P73+Calculos!R73,Calculos!H73)</f>
        <v>47178</v>
      </c>
      <c r="AQ73" s="7">
        <f ca="1">+IF(SUM(T$6:T73)=0,J73,IF($AQ$1=$AT$1,V73,AI73))</f>
        <v>0</v>
      </c>
      <c r="AR73" s="7">
        <f ca="1">+IF(SUM(T$6:T73)=0,M73,IF($AQ$1=$AT$1,Y73,AL73))</f>
        <v>0</v>
      </c>
      <c r="AS73" s="7">
        <f ca="1">+IF(SUM(T$6:T73)=0,N73,IF($AQ$1=$AT$1,Z73,AM73))</f>
        <v>0</v>
      </c>
      <c r="AT73" s="7">
        <f ca="1">+IF(SUM(T$6:T73)=0,0,IF($AQ$1=$AT$1,S73,AH73))</f>
        <v>0</v>
      </c>
      <c r="AU73" s="7">
        <f ca="1">+IF(SUM(T$6:T73)=0,K73,IF($AQ$1=$AT$1,W73,AJ73))</f>
        <v>0</v>
      </c>
      <c r="AV73" s="7">
        <f ca="1">+IF(SUM(T$6:T73)=0,L73,IF($AQ$1=$AT$1,X73,AK73))+AZ73</f>
        <v>0</v>
      </c>
      <c r="AX73" s="14">
        <f ca="1">+SIMULADOR2!L103</f>
        <v>0</v>
      </c>
      <c r="AY73" s="14">
        <f t="shared" ca="1" si="75"/>
        <v>0</v>
      </c>
      <c r="AZ73" s="26">
        <f t="shared" ca="1" si="76"/>
        <v>0</v>
      </c>
      <c r="BB73" s="14">
        <f t="shared" ca="1" si="77"/>
        <v>0</v>
      </c>
      <c r="BD73">
        <f t="shared" ca="1" si="78"/>
        <v>0</v>
      </c>
    </row>
    <row r="74" spans="1:56" x14ac:dyDescent="0.2">
      <c r="A74" s="2">
        <f t="shared" ca="1" si="66"/>
        <v>47209</v>
      </c>
      <c r="B74" s="2">
        <f ca="1">+IF(MONTH(EDATE(A74,1))=2,EDATE(A74,1),DATE(YEAR(EDATE(A74,1)),MONTH(EDATE(A74,1)),IF(SIMULADOR2!$C$13=50, 5,SIMULADOR2!$C$13) ))</f>
        <v>47239</v>
      </c>
      <c r="C74" s="35">
        <f t="shared" ca="1" si="65"/>
        <v>47214</v>
      </c>
      <c r="E74">
        <f t="shared" si="79"/>
        <v>69</v>
      </c>
      <c r="F74" s="9">
        <f t="shared" ca="1" si="67"/>
        <v>2099</v>
      </c>
      <c r="G74" s="12">
        <f t="shared" ca="1" si="68"/>
        <v>1.958279390150049E-2</v>
      </c>
      <c r="H74" s="15">
        <f t="shared" ca="1" si="80"/>
        <v>31</v>
      </c>
      <c r="I74" s="14">
        <f ca="1">IF(E74&lt;=SIMULADOR2!$C$19,IF(SIMULADOR2!$C$19=E74,J74*(1+$F$3)^H74+J74*($G$3*H74),(SIMULADOR2!$E$36+$J$1+$K$1+IF(SIMULADOR2!$C$15=SIMULADOR2!$Z$9,SIMULADOR2!$C$16,0))/Calculos!$G$4),0)+M74+N74</f>
        <v>0</v>
      </c>
      <c r="J74" s="14">
        <f>IF(E74&lt;=SIMULADOR2!$C$19,J73-I73+L73+M73+N73,0)</f>
        <v>0</v>
      </c>
      <c r="K74" s="14">
        <f>IF(E74&lt;SIMULADOR2!$C$19,IF(I74-L74&lt;0,0,I74-L74-M74-N74),J74)</f>
        <v>0</v>
      </c>
      <c r="L74" s="14">
        <f t="shared" ca="1" si="69"/>
        <v>0</v>
      </c>
      <c r="M74" s="14">
        <f t="shared" si="81"/>
        <v>0</v>
      </c>
      <c r="N74" s="14">
        <f t="shared" ca="1" si="82"/>
        <v>0</v>
      </c>
      <c r="O74" s="14">
        <f t="shared" si="83"/>
        <v>0</v>
      </c>
      <c r="P74" s="9">
        <f t="shared" ca="1" si="70"/>
        <v>31</v>
      </c>
      <c r="Q74" s="9">
        <f ca="1">+IF(OR(Calculos!B72-SIMULADOR2!$C$25&lt;0,SIMULADOR2!$C$25=0),0,Calculos!B72-SIMULADOR2!$C$25)</f>
        <v>0</v>
      </c>
      <c r="R74" s="9">
        <f t="shared" ca="1" si="91"/>
        <v>0</v>
      </c>
      <c r="S74">
        <f ca="1">+IF(AND(Q75&lt;&gt;0,Q74=0),SIMULADOR2!$C$26,0)</f>
        <v>0</v>
      </c>
      <c r="T74" s="7">
        <f t="shared" ca="1" si="92"/>
        <v>0</v>
      </c>
      <c r="U74" s="7"/>
      <c r="V74" s="7">
        <f t="shared" ca="1" si="84"/>
        <v>0</v>
      </c>
      <c r="W74" s="7">
        <f t="shared" ca="1" si="93"/>
        <v>0</v>
      </c>
      <c r="X74" s="7">
        <f t="shared" ca="1" si="85"/>
        <v>0</v>
      </c>
      <c r="Y74" s="14">
        <f t="shared" ca="1" si="71"/>
        <v>0</v>
      </c>
      <c r="Z74" s="14">
        <f t="shared" ca="1" si="72"/>
        <v>0</v>
      </c>
      <c r="AA74" s="19"/>
      <c r="AB74" s="14">
        <f t="shared" ca="1" si="94"/>
        <v>0</v>
      </c>
      <c r="AC74" s="17">
        <f t="shared" ca="1" si="64"/>
        <v>0</v>
      </c>
      <c r="AE74">
        <f t="shared" ca="1" si="86"/>
        <v>0</v>
      </c>
      <c r="AF74">
        <f t="shared" ca="1" si="97"/>
        <v>0</v>
      </c>
      <c r="AG74" s="7">
        <f t="shared" ca="1" si="95"/>
        <v>0</v>
      </c>
      <c r="AH74">
        <f t="shared" ca="1" si="87"/>
        <v>0</v>
      </c>
      <c r="AI74" s="7">
        <f t="shared" ca="1" si="88"/>
        <v>0</v>
      </c>
      <c r="AJ74" s="7">
        <f t="shared" ca="1" si="89"/>
        <v>0</v>
      </c>
      <c r="AK74" s="7">
        <f t="shared" ca="1" si="73"/>
        <v>0</v>
      </c>
      <c r="AL74" s="7">
        <f t="shared" ca="1" si="74"/>
        <v>0</v>
      </c>
      <c r="AM74" s="14">
        <f t="shared" ca="1" si="96"/>
        <v>0</v>
      </c>
      <c r="AN74" s="7"/>
      <c r="AO74">
        <f t="shared" si="90"/>
        <v>69</v>
      </c>
      <c r="AP74" s="2">
        <f ca="1">+AP73+IF(SIMULADOR2!$C$25&lt;&gt;"",Calculos!P74+Calculos!R74,Calculos!H74)</f>
        <v>47209</v>
      </c>
      <c r="AQ74" s="7">
        <f ca="1">+IF(SUM(T$6:T74)=0,J74,IF($AQ$1=$AT$1,V74,AI74))</f>
        <v>0</v>
      </c>
      <c r="AR74" s="7">
        <f ca="1">+IF(SUM(T$6:T74)=0,M74,IF($AQ$1=$AT$1,Y74,AL74))</f>
        <v>0</v>
      </c>
      <c r="AS74" s="7">
        <f ca="1">+IF(SUM(T$6:T74)=0,N74,IF($AQ$1=$AT$1,Z74,AM74))</f>
        <v>0</v>
      </c>
      <c r="AT74" s="7">
        <f ca="1">+IF(SUM(T$6:T74)=0,0,IF($AQ$1=$AT$1,S74,AH74))</f>
        <v>0</v>
      </c>
      <c r="AU74" s="7">
        <f ca="1">+IF(SUM(T$6:T74)=0,K74,IF($AQ$1=$AT$1,W74,AJ74))</f>
        <v>0</v>
      </c>
      <c r="AV74" s="7">
        <f ca="1">+IF(SUM(T$6:T74)=0,L74,IF($AQ$1=$AT$1,X74,AK74))+AZ74</f>
        <v>0</v>
      </c>
      <c r="AX74" s="14">
        <f ca="1">+SIMULADOR2!L104</f>
        <v>0</v>
      </c>
      <c r="AY74" s="14">
        <f t="shared" ca="1" si="75"/>
        <v>0</v>
      </c>
      <c r="AZ74" s="26">
        <f t="shared" ca="1" si="76"/>
        <v>0</v>
      </c>
      <c r="BB74" s="14">
        <f t="shared" ca="1" si="77"/>
        <v>0</v>
      </c>
      <c r="BD74">
        <f t="shared" ca="1" si="78"/>
        <v>0</v>
      </c>
    </row>
    <row r="75" spans="1:56" x14ac:dyDescent="0.2">
      <c r="A75" s="2">
        <f t="shared" ca="1" si="66"/>
        <v>47239</v>
      </c>
      <c r="B75" s="2">
        <f ca="1">+IF(MONTH(EDATE(A75,1))=2,EDATE(A75,1),DATE(YEAR(EDATE(A75,1)),MONTH(EDATE(A75,1)),IF(SIMULADOR2!$C$13=50, 5,SIMULADOR2!$C$13) ))</f>
        <v>47270</v>
      </c>
      <c r="C75" s="35">
        <f t="shared" ca="1" si="65"/>
        <v>47245</v>
      </c>
      <c r="E75">
        <f t="shared" si="79"/>
        <v>70</v>
      </c>
      <c r="F75" s="9">
        <f t="shared" ca="1" si="67"/>
        <v>2129</v>
      </c>
      <c r="G75" s="12">
        <f t="shared" ca="1" si="68"/>
        <v>1.8512336552678425E-2</v>
      </c>
      <c r="H75" s="15">
        <f t="shared" ca="1" si="80"/>
        <v>30</v>
      </c>
      <c r="I75" s="14">
        <f ca="1">IF(E75&lt;=SIMULADOR2!$C$19,IF(SIMULADOR2!$C$19=E75,J75*(1+$F$3)^H75+J75*($G$3*H75),(SIMULADOR2!$E$36+$J$1+$K$1+IF(SIMULADOR2!$C$15=SIMULADOR2!$Z$9,SIMULADOR2!$C$16,0))/Calculos!$G$4),0)+M75+N75</f>
        <v>0</v>
      </c>
      <c r="J75" s="14">
        <f>IF(E75&lt;=SIMULADOR2!$C$19,J74-I74+L74+M74+N74,0)</f>
        <v>0</v>
      </c>
      <c r="K75" s="14">
        <f>IF(E75&lt;SIMULADOR2!$C$19,IF(I75-L75&lt;0,0,I75-L75-M75-N75),J75)</f>
        <v>0</v>
      </c>
      <c r="L75" s="14">
        <f t="shared" ca="1" si="69"/>
        <v>0</v>
      </c>
      <c r="M75" s="14">
        <f t="shared" si="81"/>
        <v>0</v>
      </c>
      <c r="N75" s="14">
        <f t="shared" ca="1" si="82"/>
        <v>0</v>
      </c>
      <c r="O75" s="14">
        <f t="shared" si="83"/>
        <v>0</v>
      </c>
      <c r="P75" s="9">
        <f t="shared" ca="1" si="70"/>
        <v>30</v>
      </c>
      <c r="Q75" s="9">
        <f ca="1">+IF(OR(Calculos!B73-SIMULADOR2!$C$25&lt;0,SIMULADOR2!$C$25=0),0,Calculos!B73-SIMULADOR2!$C$25)</f>
        <v>0</v>
      </c>
      <c r="R75" s="9">
        <f t="shared" ca="1" si="91"/>
        <v>0</v>
      </c>
      <c r="S75">
        <f ca="1">+IF(AND(Q76&lt;&gt;0,Q75=0),SIMULADOR2!$C$26,0)</f>
        <v>0</v>
      </c>
      <c r="T75" s="7">
        <f t="shared" ca="1" si="92"/>
        <v>0</v>
      </c>
      <c r="U75" s="7"/>
      <c r="V75" s="7">
        <f t="shared" ca="1" si="84"/>
        <v>0</v>
      </c>
      <c r="W75" s="7">
        <f t="shared" ca="1" si="93"/>
        <v>0</v>
      </c>
      <c r="X75" s="7">
        <f t="shared" ca="1" si="85"/>
        <v>0</v>
      </c>
      <c r="Y75" s="14">
        <f t="shared" ca="1" si="71"/>
        <v>0</v>
      </c>
      <c r="Z75" s="14">
        <f t="shared" ca="1" si="72"/>
        <v>0</v>
      </c>
      <c r="AA75" s="19"/>
      <c r="AB75" s="14">
        <f t="shared" ca="1" si="94"/>
        <v>0</v>
      </c>
      <c r="AC75" s="17">
        <f t="shared" ca="1" si="64"/>
        <v>0</v>
      </c>
      <c r="AE75">
        <f t="shared" ca="1" si="86"/>
        <v>0</v>
      </c>
      <c r="AF75">
        <f t="shared" ca="1" si="97"/>
        <v>0</v>
      </c>
      <c r="AG75" s="7">
        <f t="shared" ca="1" si="95"/>
        <v>0</v>
      </c>
      <c r="AH75">
        <f t="shared" ca="1" si="87"/>
        <v>0</v>
      </c>
      <c r="AI75" s="7">
        <f t="shared" ca="1" si="88"/>
        <v>0</v>
      </c>
      <c r="AJ75" s="7">
        <f t="shared" ca="1" si="89"/>
        <v>0</v>
      </c>
      <c r="AK75" s="7">
        <f t="shared" ca="1" si="73"/>
        <v>0</v>
      </c>
      <c r="AL75" s="7">
        <f t="shared" ca="1" si="74"/>
        <v>0</v>
      </c>
      <c r="AM75" s="14">
        <f t="shared" ca="1" si="96"/>
        <v>0</v>
      </c>
      <c r="AN75" s="7"/>
      <c r="AO75">
        <f t="shared" si="90"/>
        <v>70</v>
      </c>
      <c r="AP75" s="2">
        <f ca="1">+AP74+IF(SIMULADOR2!$C$25&lt;&gt;"",Calculos!P75+Calculos!R75,Calculos!H75)</f>
        <v>47239</v>
      </c>
      <c r="AQ75" s="7">
        <f ca="1">+IF(SUM(T$6:T75)=0,J75,IF($AQ$1=$AT$1,V75,AI75))</f>
        <v>0</v>
      </c>
      <c r="AR75" s="7">
        <f ca="1">+IF(SUM(T$6:T75)=0,M75,IF($AQ$1=$AT$1,Y75,AL75))</f>
        <v>0</v>
      </c>
      <c r="AS75" s="7">
        <f ca="1">+IF(SUM(T$6:T75)=0,N75,IF($AQ$1=$AT$1,Z75,AM75))</f>
        <v>0</v>
      </c>
      <c r="AT75" s="7">
        <f ca="1">+IF(SUM(T$6:T75)=0,0,IF($AQ$1=$AT$1,S75,AH75))</f>
        <v>0</v>
      </c>
      <c r="AU75" s="7">
        <f ca="1">+IF(SUM(T$6:T75)=0,K75,IF($AQ$1=$AT$1,W75,AJ75))</f>
        <v>0</v>
      </c>
      <c r="AV75" s="7">
        <f ca="1">+IF(SUM(T$6:T75)=0,L75,IF($AQ$1=$AT$1,X75,AK75))+AZ75</f>
        <v>0</v>
      </c>
      <c r="AX75" s="14">
        <f ca="1">+SIMULADOR2!L105</f>
        <v>0</v>
      </c>
      <c r="AY75" s="14">
        <f t="shared" ca="1" si="75"/>
        <v>0</v>
      </c>
      <c r="AZ75" s="26">
        <f t="shared" ca="1" si="76"/>
        <v>0</v>
      </c>
      <c r="BB75" s="14">
        <f t="shared" ca="1" si="77"/>
        <v>0</v>
      </c>
      <c r="BD75">
        <f t="shared" ca="1" si="78"/>
        <v>0</v>
      </c>
    </row>
    <row r="76" spans="1:56" x14ac:dyDescent="0.2">
      <c r="A76" s="2">
        <f t="shared" ca="1" si="66"/>
        <v>47270</v>
      </c>
      <c r="B76" s="2">
        <f ca="1">+IF(MONTH(EDATE(A76,1))=2,EDATE(A76,1),DATE(YEAR(EDATE(A76,1)),MONTH(EDATE(A76,1)),IF(SIMULADOR2!$C$13=50, 5,SIMULADOR2!$C$13) ))</f>
        <v>47300</v>
      </c>
      <c r="C76" s="35">
        <f t="shared" ca="1" si="65"/>
        <v>47275</v>
      </c>
      <c r="E76">
        <f t="shared" si="79"/>
        <v>71</v>
      </c>
      <c r="F76" s="9">
        <f t="shared" ca="1" si="67"/>
        <v>2160</v>
      </c>
      <c r="G76" s="12">
        <f t="shared" ca="1" si="68"/>
        <v>1.7467632267228129E-2</v>
      </c>
      <c r="H76" s="15">
        <f t="shared" ca="1" si="80"/>
        <v>31</v>
      </c>
      <c r="I76" s="14">
        <f ca="1">IF(E76&lt;=SIMULADOR2!$C$19,IF(SIMULADOR2!$C$19=E76,J76*(1+$F$3)^H76+J76*($G$3*H76),(SIMULADOR2!$E$36+$J$1+$K$1+IF(SIMULADOR2!$C$15=SIMULADOR2!$Z$9,SIMULADOR2!$C$16,0))/Calculos!$G$4),0)+M76+N76</f>
        <v>0</v>
      </c>
      <c r="J76" s="14">
        <f>IF(E76&lt;=SIMULADOR2!$C$19,J75-I75+L75+M75+N75,0)</f>
        <v>0</v>
      </c>
      <c r="K76" s="14">
        <f>IF(E76&lt;SIMULADOR2!$C$19,IF(I76-L76&lt;0,0,I76-L76-M76-N76),J76)</f>
        <v>0</v>
      </c>
      <c r="L76" s="14">
        <f t="shared" ca="1" si="69"/>
        <v>0</v>
      </c>
      <c r="M76" s="14">
        <f t="shared" si="81"/>
        <v>0</v>
      </c>
      <c r="N76" s="14">
        <f t="shared" ca="1" si="82"/>
        <v>0</v>
      </c>
      <c r="O76" s="14">
        <f t="shared" si="83"/>
        <v>0</v>
      </c>
      <c r="P76" s="9">
        <f t="shared" ca="1" si="70"/>
        <v>31</v>
      </c>
      <c r="Q76" s="9">
        <f ca="1">+IF(OR(Calculos!B74-SIMULADOR2!$C$25&lt;0,SIMULADOR2!$C$25=0),0,Calculos!B74-SIMULADOR2!$C$25)</f>
        <v>0</v>
      </c>
      <c r="R76" s="9">
        <f t="shared" ca="1" si="91"/>
        <v>0</v>
      </c>
      <c r="S76">
        <f ca="1">+IF(AND(Q77&lt;&gt;0,Q76=0),SIMULADOR2!$C$26,0)</f>
        <v>0</v>
      </c>
      <c r="T76" s="7">
        <f t="shared" ca="1" si="92"/>
        <v>0</v>
      </c>
      <c r="U76" s="7"/>
      <c r="V76" s="7">
        <f t="shared" ca="1" si="84"/>
        <v>0</v>
      </c>
      <c r="W76" s="7">
        <f t="shared" ca="1" si="93"/>
        <v>0</v>
      </c>
      <c r="X76" s="7">
        <f t="shared" ca="1" si="85"/>
        <v>0</v>
      </c>
      <c r="Y76" s="14">
        <f t="shared" ca="1" si="71"/>
        <v>0</v>
      </c>
      <c r="Z76" s="14">
        <f t="shared" ca="1" si="72"/>
        <v>0</v>
      </c>
      <c r="AA76" s="19"/>
      <c r="AB76" s="14">
        <f t="shared" ca="1" si="94"/>
        <v>0</v>
      </c>
      <c r="AC76" s="17">
        <f t="shared" ca="1" si="64"/>
        <v>0</v>
      </c>
      <c r="AE76">
        <f t="shared" ca="1" si="86"/>
        <v>0</v>
      </c>
      <c r="AF76">
        <f t="shared" ca="1" si="97"/>
        <v>0</v>
      </c>
      <c r="AG76" s="7">
        <f t="shared" ca="1" si="95"/>
        <v>0</v>
      </c>
      <c r="AH76">
        <f t="shared" ca="1" si="87"/>
        <v>0</v>
      </c>
      <c r="AI76" s="7">
        <f t="shared" ca="1" si="88"/>
        <v>0</v>
      </c>
      <c r="AJ76" s="7">
        <f t="shared" ca="1" si="89"/>
        <v>0</v>
      </c>
      <c r="AK76" s="7">
        <f t="shared" ca="1" si="73"/>
        <v>0</v>
      </c>
      <c r="AL76" s="7">
        <f t="shared" ca="1" si="74"/>
        <v>0</v>
      </c>
      <c r="AM76" s="14">
        <f t="shared" ca="1" si="96"/>
        <v>0</v>
      </c>
      <c r="AN76" s="7"/>
      <c r="AO76">
        <f t="shared" si="90"/>
        <v>71</v>
      </c>
      <c r="AP76" s="2">
        <f ca="1">+AP75+IF(SIMULADOR2!$C$25&lt;&gt;"",Calculos!P76+Calculos!R76,Calculos!H76)</f>
        <v>47270</v>
      </c>
      <c r="AQ76" s="7">
        <f ca="1">+IF(SUM(T$6:T76)=0,J76,IF($AQ$1=$AT$1,V76,AI76))</f>
        <v>0</v>
      </c>
      <c r="AR76" s="7">
        <f ca="1">+IF(SUM(T$6:T76)=0,M76,IF($AQ$1=$AT$1,Y76,AL76))</f>
        <v>0</v>
      </c>
      <c r="AS76" s="7">
        <f ca="1">+IF(SUM(T$6:T76)=0,N76,IF($AQ$1=$AT$1,Z76,AM76))</f>
        <v>0</v>
      </c>
      <c r="AT76" s="7">
        <f ca="1">+IF(SUM(T$6:T76)=0,0,IF($AQ$1=$AT$1,S76,AH76))</f>
        <v>0</v>
      </c>
      <c r="AU76" s="7">
        <f ca="1">+IF(SUM(T$6:T76)=0,K76,IF($AQ$1=$AT$1,W76,AJ76))</f>
        <v>0</v>
      </c>
      <c r="AV76" s="7">
        <f ca="1">+IF(SUM(T$6:T76)=0,L76,IF($AQ$1=$AT$1,X76,AK76))+AZ76</f>
        <v>0</v>
      </c>
      <c r="AX76" s="14">
        <f ca="1">+SIMULADOR2!L106</f>
        <v>0</v>
      </c>
      <c r="AY76" s="14">
        <f t="shared" ca="1" si="75"/>
        <v>0</v>
      </c>
      <c r="AZ76" s="26">
        <f t="shared" ca="1" si="76"/>
        <v>0</v>
      </c>
      <c r="BB76" s="14">
        <f t="shared" ca="1" si="77"/>
        <v>0</v>
      </c>
      <c r="BD76">
        <f t="shared" ca="1" si="78"/>
        <v>0</v>
      </c>
    </row>
    <row r="77" spans="1:56" x14ac:dyDescent="0.2">
      <c r="A77" s="2">
        <f t="shared" ca="1" si="66"/>
        <v>47300</v>
      </c>
      <c r="B77" s="2">
        <f ca="1">+IF(MONTH(EDATE(A77,1))=2,EDATE(A77,1),DATE(YEAR(EDATE(A77,1)),MONTH(EDATE(A77,1)),IF(SIMULADOR2!$C$13=50, 5,SIMULADOR2!$C$13) ))</f>
        <v>47331</v>
      </c>
      <c r="C77" s="35">
        <f t="shared" ca="1" si="65"/>
        <v>47306</v>
      </c>
      <c r="E77">
        <f t="shared" si="79"/>
        <v>72</v>
      </c>
      <c r="F77" s="9">
        <f t="shared" ca="1" si="67"/>
        <v>2190</v>
      </c>
      <c r="G77" s="12">
        <f t="shared" ca="1" si="68"/>
        <v>1.6512796332119651E-2</v>
      </c>
      <c r="H77" s="15">
        <f t="shared" ca="1" si="80"/>
        <v>30</v>
      </c>
      <c r="I77" s="14">
        <f ca="1">IF(E77&lt;=SIMULADOR2!$C$19,IF(SIMULADOR2!$C$19=E77,J77*(1+$F$3)^H77+J77*($G$3*H77),(SIMULADOR2!$E$36+$J$1+$K$1+IF(SIMULADOR2!$C$15=SIMULADOR2!$Z$9,SIMULADOR2!$C$16,0))/Calculos!$G$4),0)+M77+N77</f>
        <v>0</v>
      </c>
      <c r="J77" s="14">
        <f>IF(E77&lt;=SIMULADOR2!$C$19,J76-I76+L76+M76+N76,0)</f>
        <v>0</v>
      </c>
      <c r="K77" s="14">
        <f>IF(E77&lt;SIMULADOR2!$C$19,IF(I77-L77&lt;0,0,I77-L77-M77-N77),J77)</f>
        <v>0</v>
      </c>
      <c r="L77" s="14">
        <f t="shared" ca="1" si="69"/>
        <v>0</v>
      </c>
      <c r="M77" s="14">
        <f t="shared" si="81"/>
        <v>0</v>
      </c>
      <c r="N77" s="14">
        <f t="shared" ca="1" si="82"/>
        <v>0</v>
      </c>
      <c r="O77" s="14">
        <f t="shared" si="83"/>
        <v>0</v>
      </c>
      <c r="P77" s="9">
        <f t="shared" ca="1" si="70"/>
        <v>30</v>
      </c>
      <c r="Q77" s="9">
        <f ca="1">+IF(OR(Calculos!B75-SIMULADOR2!$C$25&lt;0,SIMULADOR2!$C$25=0),0,Calculos!B75-SIMULADOR2!$C$25)</f>
        <v>0</v>
      </c>
      <c r="R77" s="9">
        <f t="shared" ca="1" si="91"/>
        <v>0</v>
      </c>
      <c r="S77">
        <f ca="1">+IF(AND(Q78&lt;&gt;0,Q77=0),SIMULADOR2!$C$26,0)</f>
        <v>0</v>
      </c>
      <c r="T77" s="7">
        <f t="shared" ca="1" si="92"/>
        <v>0</v>
      </c>
      <c r="U77" s="7"/>
      <c r="V77" s="7">
        <f t="shared" ca="1" si="84"/>
        <v>0</v>
      </c>
      <c r="W77" s="7">
        <f t="shared" ca="1" si="93"/>
        <v>0</v>
      </c>
      <c r="X77" s="7">
        <f t="shared" ca="1" si="85"/>
        <v>0</v>
      </c>
      <c r="Y77" s="14">
        <f t="shared" ca="1" si="71"/>
        <v>0</v>
      </c>
      <c r="Z77" s="14">
        <f t="shared" ca="1" si="72"/>
        <v>0</v>
      </c>
      <c r="AA77" s="19"/>
      <c r="AB77" s="14">
        <f t="shared" ca="1" si="94"/>
        <v>0</v>
      </c>
      <c r="AC77" s="17">
        <f t="shared" ca="1" si="64"/>
        <v>0</v>
      </c>
      <c r="AE77">
        <f t="shared" ca="1" si="86"/>
        <v>0</v>
      </c>
      <c r="AF77">
        <f t="shared" ca="1" si="97"/>
        <v>0</v>
      </c>
      <c r="AG77" s="7">
        <f t="shared" ca="1" si="95"/>
        <v>0</v>
      </c>
      <c r="AH77">
        <f t="shared" ca="1" si="87"/>
        <v>0</v>
      </c>
      <c r="AI77" s="7">
        <f t="shared" ca="1" si="88"/>
        <v>0</v>
      </c>
      <c r="AJ77" s="7">
        <f t="shared" ca="1" si="89"/>
        <v>0</v>
      </c>
      <c r="AK77" s="7">
        <f t="shared" ca="1" si="73"/>
        <v>0</v>
      </c>
      <c r="AL77" s="7">
        <f t="shared" ca="1" si="74"/>
        <v>0</v>
      </c>
      <c r="AM77" s="14">
        <f t="shared" ca="1" si="96"/>
        <v>0</v>
      </c>
      <c r="AN77" s="7"/>
      <c r="AO77">
        <f t="shared" si="90"/>
        <v>72</v>
      </c>
      <c r="AP77" s="2">
        <f ca="1">+AP76+IF(SIMULADOR2!$C$25&lt;&gt;"",Calculos!P77+Calculos!R77,Calculos!H77)</f>
        <v>47300</v>
      </c>
      <c r="AQ77" s="7">
        <f ca="1">+IF(SUM(T$6:T77)=0,J77,IF($AQ$1=$AT$1,V77,AI77))</f>
        <v>0</v>
      </c>
      <c r="AR77" s="7">
        <f ca="1">+IF(SUM(T$6:T77)=0,M77,IF($AQ$1=$AT$1,Y77,AL77))</f>
        <v>0</v>
      </c>
      <c r="AS77" s="7">
        <f ca="1">+IF(SUM(T$6:T77)=0,N77,IF($AQ$1=$AT$1,Z77,AM77))</f>
        <v>0</v>
      </c>
      <c r="AT77" s="7">
        <f ca="1">+IF(SUM(T$6:T77)=0,0,IF($AQ$1=$AT$1,S77,AH77))</f>
        <v>0</v>
      </c>
      <c r="AU77" s="7">
        <f ca="1">+IF(SUM(T$6:T77)=0,K77,IF($AQ$1=$AT$1,W77,AJ77))</f>
        <v>0</v>
      </c>
      <c r="AV77" s="7">
        <f ca="1">+IF(SUM(T$6:T77)=0,L77,IF($AQ$1=$AT$1,X77,AK77))+AZ77</f>
        <v>0</v>
      </c>
      <c r="AX77" s="14">
        <f ca="1">+SIMULADOR2!L107</f>
        <v>0</v>
      </c>
      <c r="AY77" s="14">
        <f t="shared" ca="1" si="75"/>
        <v>0</v>
      </c>
      <c r="AZ77" s="26">
        <f t="shared" ca="1" si="76"/>
        <v>0</v>
      </c>
      <c r="BB77" s="14">
        <f t="shared" ca="1" si="77"/>
        <v>0</v>
      </c>
      <c r="BD77">
        <f t="shared" ca="1" si="78"/>
        <v>0</v>
      </c>
    </row>
    <row r="78" spans="1:56" x14ac:dyDescent="0.2">
      <c r="A78" s="2">
        <f t="shared" ca="1" si="66"/>
        <v>47331</v>
      </c>
      <c r="B78" s="2">
        <f ca="1">+IF(MONTH(EDATE(A78,1))=2,EDATE(A78,1),DATE(YEAR(EDATE(A78,1)),MONTH(EDATE(A78,1)),IF(SIMULADOR2!$C$13=50, 5,SIMULADOR2!$C$13) ))</f>
        <v>47362</v>
      </c>
      <c r="C78" s="35">
        <f t="shared" ca="1" si="65"/>
        <v>47337</v>
      </c>
      <c r="E78">
        <f t="shared" si="79"/>
        <v>73</v>
      </c>
      <c r="F78" s="9">
        <f t="shared" ca="1" si="67"/>
        <v>2221</v>
      </c>
      <c r="G78" s="12">
        <f t="shared" ca="1" si="68"/>
        <v>1.5580931840360645E-2</v>
      </c>
      <c r="H78" s="15">
        <f t="shared" ca="1" si="80"/>
        <v>31</v>
      </c>
      <c r="I78" s="14">
        <f ca="1">IF(E78&lt;=SIMULADOR2!$C$19,IF(SIMULADOR2!$C$19=E78,J78*(1+$F$3)^H78+J78*($G$3*H78),(SIMULADOR2!$E$36+$J$1+$K$1+IF(SIMULADOR2!$C$15=SIMULADOR2!$Z$9,SIMULADOR2!$C$16,0))/Calculos!$G$4),0)+M78+N78</f>
        <v>0</v>
      </c>
      <c r="J78" s="14">
        <f>IF(E78&lt;=SIMULADOR2!$C$19,J77-I77+L77+M77+N77,0)</f>
        <v>0</v>
      </c>
      <c r="K78" s="14">
        <f>IF(E78&lt;SIMULADOR2!$C$19,IF(I78-L78&lt;0,0,I78-L78-M78-N78),J78)</f>
        <v>0</v>
      </c>
      <c r="L78" s="14">
        <f t="shared" ca="1" si="69"/>
        <v>0</v>
      </c>
      <c r="M78" s="14">
        <f t="shared" si="81"/>
        <v>0</v>
      </c>
      <c r="N78" s="14">
        <f t="shared" ca="1" si="82"/>
        <v>0</v>
      </c>
      <c r="O78" s="14">
        <f t="shared" si="83"/>
        <v>0</v>
      </c>
      <c r="P78" s="9">
        <f t="shared" ca="1" si="70"/>
        <v>31</v>
      </c>
      <c r="Q78" s="9">
        <f ca="1">+IF(OR(Calculos!B76-SIMULADOR2!$C$25&lt;0,SIMULADOR2!$C$25=0),0,Calculos!B76-SIMULADOR2!$C$25)</f>
        <v>0</v>
      </c>
      <c r="R78" s="9">
        <f t="shared" ca="1" si="91"/>
        <v>0</v>
      </c>
      <c r="S78">
        <f ca="1">+IF(AND(Q79&lt;&gt;0,Q78=0),SIMULADOR2!$C$26,0)</f>
        <v>0</v>
      </c>
      <c r="T78" s="7">
        <f t="shared" ca="1" si="92"/>
        <v>0</v>
      </c>
      <c r="U78" s="7"/>
      <c r="V78" s="7">
        <f t="shared" ca="1" si="84"/>
        <v>0</v>
      </c>
      <c r="W78" s="7">
        <f t="shared" ca="1" si="93"/>
        <v>0</v>
      </c>
      <c r="X78" s="7">
        <f t="shared" ca="1" si="85"/>
        <v>0</v>
      </c>
      <c r="Y78" s="14">
        <f t="shared" ca="1" si="71"/>
        <v>0</v>
      </c>
      <c r="Z78" s="14">
        <f t="shared" ca="1" si="72"/>
        <v>0</v>
      </c>
      <c r="AA78" s="19"/>
      <c r="AB78" s="14">
        <f t="shared" ca="1" si="94"/>
        <v>0</v>
      </c>
      <c r="AC78" s="17">
        <f t="shared" ca="1" si="64"/>
        <v>0</v>
      </c>
      <c r="AE78">
        <f t="shared" ca="1" si="86"/>
        <v>0</v>
      </c>
      <c r="AF78">
        <f t="shared" ca="1" si="97"/>
        <v>0</v>
      </c>
      <c r="AG78" s="7">
        <f t="shared" ca="1" si="95"/>
        <v>0</v>
      </c>
      <c r="AH78">
        <f t="shared" ca="1" si="87"/>
        <v>0</v>
      </c>
      <c r="AI78" s="7">
        <f t="shared" ca="1" si="88"/>
        <v>0</v>
      </c>
      <c r="AJ78" s="7">
        <f t="shared" ca="1" si="89"/>
        <v>0</v>
      </c>
      <c r="AK78" s="7">
        <f t="shared" ca="1" si="73"/>
        <v>0</v>
      </c>
      <c r="AL78" s="7">
        <f t="shared" ca="1" si="74"/>
        <v>0</v>
      </c>
      <c r="AM78" s="14">
        <f t="shared" ca="1" si="96"/>
        <v>0</v>
      </c>
      <c r="AN78" s="7"/>
      <c r="AO78">
        <f t="shared" si="90"/>
        <v>73</v>
      </c>
      <c r="AP78" s="2">
        <f ca="1">+AP77+IF(SIMULADOR2!$C$25&lt;&gt;"",Calculos!P78+Calculos!R78,Calculos!H78)</f>
        <v>47331</v>
      </c>
      <c r="AQ78" s="7">
        <f ca="1">+IF(SUM(T$6:T78)=0,J78,IF($AQ$1=$AT$1,V78,AI78))</f>
        <v>0</v>
      </c>
      <c r="AR78" s="7">
        <f ca="1">+IF(SUM(T$6:T78)=0,M78,IF($AQ$1=$AT$1,Y78,AL78))</f>
        <v>0</v>
      </c>
      <c r="AS78" s="7">
        <f ca="1">+IF(SUM(T$6:T78)=0,N78,IF($AQ$1=$AT$1,Z78,AM78))</f>
        <v>0</v>
      </c>
      <c r="AT78" s="7">
        <f ca="1">+IF(SUM(T$6:T78)=0,0,IF($AQ$1=$AT$1,S78,AH78))</f>
        <v>0</v>
      </c>
      <c r="AU78" s="7">
        <f ca="1">+IF(SUM(T$6:T78)=0,K78,IF($AQ$1=$AT$1,W78,AJ78))</f>
        <v>0</v>
      </c>
      <c r="AV78" s="7">
        <f ca="1">+IF(SUM(T$6:T78)=0,L78,IF($AQ$1=$AT$1,X78,AK78))+AZ78</f>
        <v>0</v>
      </c>
      <c r="AX78" s="14">
        <f ca="1">+SIMULADOR2!L108</f>
        <v>0</v>
      </c>
      <c r="AY78" s="14">
        <f t="shared" ca="1" si="75"/>
        <v>0</v>
      </c>
      <c r="AZ78" s="26">
        <f t="shared" ca="1" si="76"/>
        <v>0</v>
      </c>
      <c r="BB78" s="14">
        <f t="shared" ca="1" si="77"/>
        <v>0</v>
      </c>
      <c r="BD78">
        <f t="shared" ca="1" si="78"/>
        <v>0</v>
      </c>
    </row>
    <row r="79" spans="1:56" x14ac:dyDescent="0.2">
      <c r="A79" s="2">
        <f t="shared" ca="1" si="66"/>
        <v>47362</v>
      </c>
      <c r="B79" s="2">
        <f ca="1">+IF(MONTH(EDATE(A79,1))=2,EDATE(A79,1),DATE(YEAR(EDATE(A79,1)),MONTH(EDATE(A79,1)),IF(SIMULADOR2!$C$13=50, 5,SIMULADOR2!$C$13) ))</f>
        <v>47392</v>
      </c>
      <c r="C79" s="35">
        <f t="shared" ca="1" si="65"/>
        <v>47367</v>
      </c>
      <c r="E79">
        <f t="shared" si="79"/>
        <v>74</v>
      </c>
      <c r="F79" s="9">
        <f t="shared" ca="1" si="67"/>
        <v>2252</v>
      </c>
      <c r="G79" s="12">
        <f t="shared" ca="1" si="68"/>
        <v>1.4701655136492665E-2</v>
      </c>
      <c r="H79" s="15">
        <f t="shared" ca="1" si="80"/>
        <v>31</v>
      </c>
      <c r="I79" s="14">
        <f ca="1">IF(E79&lt;=SIMULADOR2!$C$19,IF(SIMULADOR2!$C$19=E79,J79*(1+$F$3)^H79+J79*($G$3*H79),(SIMULADOR2!$E$36+$J$1+$K$1+IF(SIMULADOR2!$C$15=SIMULADOR2!$Z$9,SIMULADOR2!$C$16,0))/Calculos!$G$4),0)+M79+N79</f>
        <v>0</v>
      </c>
      <c r="J79" s="14">
        <f>IF(E79&lt;=SIMULADOR2!$C$19,J78-I78+L78+M78+N78,0)</f>
        <v>0</v>
      </c>
      <c r="K79" s="14">
        <f>IF(E79&lt;SIMULADOR2!$C$19,IF(I79-L79&lt;0,0,I79-L79-M79-N79),J79)</f>
        <v>0</v>
      </c>
      <c r="L79" s="14">
        <f t="shared" ca="1" si="69"/>
        <v>0</v>
      </c>
      <c r="M79" s="14">
        <f t="shared" si="81"/>
        <v>0</v>
      </c>
      <c r="N79" s="14">
        <f t="shared" ca="1" si="82"/>
        <v>0</v>
      </c>
      <c r="O79" s="14">
        <f t="shared" si="83"/>
        <v>0</v>
      </c>
      <c r="P79" s="9">
        <f t="shared" ca="1" si="70"/>
        <v>31</v>
      </c>
      <c r="Q79" s="9">
        <f ca="1">+IF(OR(Calculos!B77-SIMULADOR2!$C$25&lt;0,SIMULADOR2!$C$25=0),0,Calculos!B77-SIMULADOR2!$C$25)</f>
        <v>0</v>
      </c>
      <c r="R79" s="9">
        <f t="shared" ca="1" si="91"/>
        <v>0</v>
      </c>
      <c r="S79">
        <f ca="1">+IF(AND(Q80&lt;&gt;0,Q79=0),SIMULADOR2!$C$26,0)</f>
        <v>0</v>
      </c>
      <c r="T79" s="7">
        <f t="shared" ca="1" si="92"/>
        <v>0</v>
      </c>
      <c r="U79" s="7"/>
      <c r="V79" s="7">
        <f t="shared" ca="1" si="84"/>
        <v>0</v>
      </c>
      <c r="W79" s="7">
        <f t="shared" ca="1" si="93"/>
        <v>0</v>
      </c>
      <c r="X79" s="7">
        <f t="shared" ca="1" si="85"/>
        <v>0</v>
      </c>
      <c r="Y79" s="14">
        <f t="shared" ca="1" si="71"/>
        <v>0</v>
      </c>
      <c r="Z79" s="14">
        <f t="shared" ca="1" si="72"/>
        <v>0</v>
      </c>
      <c r="AA79" s="19"/>
      <c r="AB79" s="14">
        <f t="shared" ca="1" si="94"/>
        <v>0</v>
      </c>
      <c r="AC79" s="17">
        <f t="shared" ca="1" si="64"/>
        <v>0</v>
      </c>
      <c r="AE79">
        <f t="shared" ca="1" si="86"/>
        <v>0</v>
      </c>
      <c r="AF79">
        <f t="shared" ca="1" si="97"/>
        <v>0</v>
      </c>
      <c r="AG79" s="7">
        <f t="shared" ca="1" si="95"/>
        <v>0</v>
      </c>
      <c r="AH79">
        <f t="shared" ca="1" si="87"/>
        <v>0</v>
      </c>
      <c r="AI79" s="7">
        <f t="shared" ca="1" si="88"/>
        <v>0</v>
      </c>
      <c r="AJ79" s="7">
        <f t="shared" ca="1" si="89"/>
        <v>0</v>
      </c>
      <c r="AK79" s="7">
        <f t="shared" ca="1" si="73"/>
        <v>0</v>
      </c>
      <c r="AL79" s="7">
        <f t="shared" ca="1" si="74"/>
        <v>0</v>
      </c>
      <c r="AM79" s="14">
        <f t="shared" ca="1" si="96"/>
        <v>0</v>
      </c>
      <c r="AN79" s="7"/>
      <c r="AO79">
        <f t="shared" si="90"/>
        <v>74</v>
      </c>
      <c r="AP79" s="2">
        <f ca="1">+AP78+IF(SIMULADOR2!$C$25&lt;&gt;"",Calculos!P79+Calculos!R79,Calculos!H79)</f>
        <v>47362</v>
      </c>
      <c r="AQ79" s="7">
        <f ca="1">+IF(SUM(T$6:T79)=0,J79,IF($AQ$1=$AT$1,V79,AI79))</f>
        <v>0</v>
      </c>
      <c r="AR79" s="7">
        <f ca="1">+IF(SUM(T$6:T79)=0,M79,IF($AQ$1=$AT$1,Y79,AL79))</f>
        <v>0</v>
      </c>
      <c r="AS79" s="7">
        <f ca="1">+IF(SUM(T$6:T79)=0,N79,IF($AQ$1=$AT$1,Z79,AM79))</f>
        <v>0</v>
      </c>
      <c r="AT79" s="7">
        <f ca="1">+IF(SUM(T$6:T79)=0,0,IF($AQ$1=$AT$1,S79,AH79))</f>
        <v>0</v>
      </c>
      <c r="AU79" s="7">
        <f ca="1">+IF(SUM(T$6:T79)=0,K79,IF($AQ$1=$AT$1,W79,AJ79))</f>
        <v>0</v>
      </c>
      <c r="AV79" s="7">
        <f ca="1">+IF(SUM(T$6:T79)=0,L79,IF($AQ$1=$AT$1,X79,AK79))+AZ79</f>
        <v>0</v>
      </c>
      <c r="AX79" s="14">
        <f ca="1">+SIMULADOR2!L109</f>
        <v>0</v>
      </c>
      <c r="AY79" s="14">
        <f t="shared" ca="1" si="75"/>
        <v>0</v>
      </c>
      <c r="AZ79" s="26">
        <f t="shared" ca="1" si="76"/>
        <v>0</v>
      </c>
      <c r="BB79" s="14">
        <f t="shared" ca="1" si="77"/>
        <v>0</v>
      </c>
      <c r="BD79">
        <f t="shared" ca="1" si="78"/>
        <v>0</v>
      </c>
    </row>
    <row r="80" spans="1:56" x14ac:dyDescent="0.2">
      <c r="A80" s="2">
        <f t="shared" ca="1" si="66"/>
        <v>47392</v>
      </c>
      <c r="B80" s="2">
        <f ca="1">+IF(MONTH(EDATE(A80,1))=2,EDATE(A80,1),DATE(YEAR(EDATE(A80,1)),MONTH(EDATE(A80,1)),IF(SIMULADOR2!$C$13=50, 5,SIMULADOR2!$C$13) ))</f>
        <v>47423</v>
      </c>
      <c r="C80" s="35">
        <f t="shared" ca="1" si="65"/>
        <v>47398</v>
      </c>
      <c r="E80">
        <f t="shared" si="79"/>
        <v>75</v>
      </c>
      <c r="F80" s="9">
        <f t="shared" ca="1" si="67"/>
        <v>2282</v>
      </c>
      <c r="G80" s="12">
        <f t="shared" ca="1" si="68"/>
        <v>1.3898016245134039E-2</v>
      </c>
      <c r="H80" s="15">
        <f t="shared" ca="1" si="80"/>
        <v>30</v>
      </c>
      <c r="I80" s="14">
        <f ca="1">IF(E80&lt;=SIMULADOR2!$C$19,IF(SIMULADOR2!$C$19=E80,J80*(1+$F$3)^H80+J80*($G$3*H80),(SIMULADOR2!$E$36+$J$1+$K$1+IF(SIMULADOR2!$C$15=SIMULADOR2!$Z$9,SIMULADOR2!$C$16,0))/Calculos!$G$4),0)+M80+N80</f>
        <v>0</v>
      </c>
      <c r="J80" s="14">
        <f>IF(E80&lt;=SIMULADOR2!$C$19,J79-I79+L79+M79+N79,0)</f>
        <v>0</v>
      </c>
      <c r="K80" s="14">
        <f>IF(E80&lt;SIMULADOR2!$C$19,IF(I80-L80&lt;0,0,I80-L80-M80-N80),J80)</f>
        <v>0</v>
      </c>
      <c r="L80" s="14">
        <f t="shared" ca="1" si="69"/>
        <v>0</v>
      </c>
      <c r="M80" s="14">
        <f t="shared" si="81"/>
        <v>0</v>
      </c>
      <c r="N80" s="14">
        <f t="shared" ca="1" si="82"/>
        <v>0</v>
      </c>
      <c r="O80" s="14">
        <f t="shared" si="83"/>
        <v>0</v>
      </c>
      <c r="P80" s="9">
        <f t="shared" ca="1" si="70"/>
        <v>30</v>
      </c>
      <c r="Q80" s="9">
        <f ca="1">+IF(OR(Calculos!B78-SIMULADOR2!$C$25&lt;0,SIMULADOR2!$C$25=0),0,Calculos!B78-SIMULADOR2!$C$25)</f>
        <v>0</v>
      </c>
      <c r="R80" s="9">
        <f t="shared" ca="1" si="91"/>
        <v>0</v>
      </c>
      <c r="S80">
        <f ca="1">+IF(AND(Q81&lt;&gt;0,Q80=0),SIMULADOR2!$C$26,0)</f>
        <v>0</v>
      </c>
      <c r="T80" s="7">
        <f t="shared" ca="1" si="92"/>
        <v>0</v>
      </c>
      <c r="U80" s="7"/>
      <c r="V80" s="7">
        <f t="shared" ca="1" si="84"/>
        <v>0</v>
      </c>
      <c r="W80" s="7">
        <f t="shared" ca="1" si="93"/>
        <v>0</v>
      </c>
      <c r="X80" s="7">
        <f t="shared" ca="1" si="85"/>
        <v>0</v>
      </c>
      <c r="Y80" s="14">
        <f t="shared" ca="1" si="71"/>
        <v>0</v>
      </c>
      <c r="Z80" s="14">
        <f t="shared" ca="1" si="72"/>
        <v>0</v>
      </c>
      <c r="AA80" s="19"/>
      <c r="AB80" s="14">
        <f t="shared" ca="1" si="94"/>
        <v>0</v>
      </c>
      <c r="AC80" s="17">
        <f t="shared" ca="1" si="64"/>
        <v>0</v>
      </c>
      <c r="AE80">
        <f t="shared" ca="1" si="86"/>
        <v>0</v>
      </c>
      <c r="AF80">
        <f t="shared" ca="1" si="97"/>
        <v>0</v>
      </c>
      <c r="AG80" s="7">
        <f t="shared" ca="1" si="95"/>
        <v>0</v>
      </c>
      <c r="AH80">
        <f t="shared" ca="1" si="87"/>
        <v>0</v>
      </c>
      <c r="AI80" s="7">
        <f t="shared" ca="1" si="88"/>
        <v>0</v>
      </c>
      <c r="AJ80" s="7">
        <f t="shared" ca="1" si="89"/>
        <v>0</v>
      </c>
      <c r="AK80" s="7">
        <f t="shared" ca="1" si="73"/>
        <v>0</v>
      </c>
      <c r="AL80" s="7">
        <f t="shared" ca="1" si="74"/>
        <v>0</v>
      </c>
      <c r="AM80" s="14">
        <f t="shared" ca="1" si="96"/>
        <v>0</v>
      </c>
      <c r="AN80" s="7"/>
      <c r="AO80">
        <f t="shared" si="90"/>
        <v>75</v>
      </c>
      <c r="AP80" s="2">
        <f ca="1">+AP79+IF(SIMULADOR2!$C$25&lt;&gt;"",Calculos!P80+Calculos!R80,Calculos!H80)</f>
        <v>47392</v>
      </c>
      <c r="AQ80" s="7">
        <f ca="1">+IF(SUM(T$6:T80)=0,J80,IF($AQ$1=$AT$1,V80,AI80))</f>
        <v>0</v>
      </c>
      <c r="AR80" s="7">
        <f ca="1">+IF(SUM(T$6:T80)=0,M80,IF($AQ$1=$AT$1,Y80,AL80))</f>
        <v>0</v>
      </c>
      <c r="AS80" s="7">
        <f ca="1">+IF(SUM(T$6:T80)=0,N80,IF($AQ$1=$AT$1,Z80,AM80))</f>
        <v>0</v>
      </c>
      <c r="AT80" s="7">
        <f ca="1">+IF(SUM(T$6:T80)=0,0,IF($AQ$1=$AT$1,S80,AH80))</f>
        <v>0</v>
      </c>
      <c r="AU80" s="7">
        <f ca="1">+IF(SUM(T$6:T80)=0,K80,IF($AQ$1=$AT$1,W80,AJ80))</f>
        <v>0</v>
      </c>
      <c r="AV80" s="7">
        <f ca="1">+IF(SUM(T$6:T80)=0,L80,IF($AQ$1=$AT$1,X80,AK80))+AZ80</f>
        <v>0</v>
      </c>
      <c r="AX80" s="14">
        <f ca="1">+SIMULADOR2!L110</f>
        <v>0</v>
      </c>
      <c r="AY80" s="14">
        <f t="shared" ca="1" si="75"/>
        <v>0</v>
      </c>
      <c r="AZ80" s="26">
        <f t="shared" ca="1" si="76"/>
        <v>0</v>
      </c>
      <c r="BB80" s="14">
        <f t="shared" ca="1" si="77"/>
        <v>0</v>
      </c>
      <c r="BD80">
        <f t="shared" ca="1" si="78"/>
        <v>0</v>
      </c>
    </row>
    <row r="81" spans="1:56" x14ac:dyDescent="0.2">
      <c r="A81" s="2">
        <f t="shared" ca="1" si="66"/>
        <v>47423</v>
      </c>
      <c r="B81" s="2">
        <f ca="1">+IF(MONTH(EDATE(A81,1))=2,EDATE(A81,1),DATE(YEAR(EDATE(A81,1)),MONTH(EDATE(A81,1)),IF(SIMULADOR2!$C$13=50, 5,SIMULADOR2!$C$13) ))</f>
        <v>47453</v>
      </c>
      <c r="C81" s="35">
        <f t="shared" ca="1" si="65"/>
        <v>47428</v>
      </c>
      <c r="E81">
        <f t="shared" si="79"/>
        <v>76</v>
      </c>
      <c r="F81" s="9">
        <f t="shared" ca="1" si="67"/>
        <v>2313</v>
      </c>
      <c r="G81" s="12">
        <f t="shared" ca="1" si="68"/>
        <v>1.311371129857943E-2</v>
      </c>
      <c r="H81" s="15">
        <f t="shared" ca="1" si="80"/>
        <v>31</v>
      </c>
      <c r="I81" s="14">
        <f ca="1">IF(E81&lt;=SIMULADOR2!$C$19,IF(SIMULADOR2!$C$19=E81,J81*(1+$F$3)^H81+J81*($G$3*H81),(SIMULADOR2!$E$36+$J$1+$K$1+IF(SIMULADOR2!$C$15=SIMULADOR2!$Z$9,SIMULADOR2!$C$16,0))/Calculos!$G$4),0)+M81+N81</f>
        <v>0</v>
      </c>
      <c r="J81" s="14">
        <f>IF(E81&lt;=SIMULADOR2!$C$19,J80-I80+L80+M80+N80,0)</f>
        <v>0</v>
      </c>
      <c r="K81" s="14">
        <f>IF(E81&lt;SIMULADOR2!$C$19,IF(I81-L81&lt;0,0,I81-L81-M81-N81),J81)</f>
        <v>0</v>
      </c>
      <c r="L81" s="14">
        <f t="shared" ca="1" si="69"/>
        <v>0</v>
      </c>
      <c r="M81" s="14">
        <f t="shared" si="81"/>
        <v>0</v>
      </c>
      <c r="N81" s="14">
        <f t="shared" ca="1" si="82"/>
        <v>0</v>
      </c>
      <c r="O81" s="14">
        <f t="shared" si="83"/>
        <v>0</v>
      </c>
      <c r="P81" s="9">
        <f t="shared" ca="1" si="70"/>
        <v>31</v>
      </c>
      <c r="Q81" s="9">
        <f ca="1">+IF(OR(Calculos!B79-SIMULADOR2!$C$25&lt;0,SIMULADOR2!$C$25=0),0,Calculos!B79-SIMULADOR2!$C$25)</f>
        <v>0</v>
      </c>
      <c r="R81" s="9">
        <f t="shared" ca="1" si="91"/>
        <v>0</v>
      </c>
      <c r="S81">
        <f ca="1">+IF(AND(Q82&lt;&gt;0,Q81=0),SIMULADOR2!$C$26,0)</f>
        <v>0</v>
      </c>
      <c r="T81" s="7">
        <f t="shared" ca="1" si="92"/>
        <v>0</v>
      </c>
      <c r="U81" s="7"/>
      <c r="V81" s="7">
        <f t="shared" ca="1" si="84"/>
        <v>0</v>
      </c>
      <c r="W81" s="7">
        <f t="shared" ca="1" si="93"/>
        <v>0</v>
      </c>
      <c r="X81" s="7">
        <f t="shared" ca="1" si="85"/>
        <v>0</v>
      </c>
      <c r="Y81" s="14">
        <f t="shared" ca="1" si="71"/>
        <v>0</v>
      </c>
      <c r="Z81" s="14">
        <f t="shared" ca="1" si="72"/>
        <v>0</v>
      </c>
      <c r="AA81" s="19"/>
      <c r="AB81" s="14">
        <f t="shared" ca="1" si="94"/>
        <v>0</v>
      </c>
      <c r="AC81" s="17">
        <f t="shared" ca="1" si="64"/>
        <v>0</v>
      </c>
      <c r="AE81">
        <f t="shared" ca="1" si="86"/>
        <v>0</v>
      </c>
      <c r="AF81">
        <f t="shared" ca="1" si="97"/>
        <v>0</v>
      </c>
      <c r="AG81" s="7">
        <f t="shared" ca="1" si="95"/>
        <v>0</v>
      </c>
      <c r="AH81">
        <f t="shared" ca="1" si="87"/>
        <v>0</v>
      </c>
      <c r="AI81" s="7">
        <f t="shared" ca="1" si="88"/>
        <v>0</v>
      </c>
      <c r="AJ81" s="7">
        <f t="shared" ca="1" si="89"/>
        <v>0</v>
      </c>
      <c r="AK81" s="7">
        <f t="shared" ca="1" si="73"/>
        <v>0</v>
      </c>
      <c r="AL81" s="7">
        <f t="shared" ca="1" si="74"/>
        <v>0</v>
      </c>
      <c r="AM81" s="14">
        <f t="shared" ca="1" si="96"/>
        <v>0</v>
      </c>
      <c r="AN81" s="7"/>
      <c r="AO81">
        <f t="shared" si="90"/>
        <v>76</v>
      </c>
      <c r="AP81" s="2">
        <f ca="1">+AP80+IF(SIMULADOR2!$C$25&lt;&gt;"",Calculos!P81+Calculos!R81,Calculos!H81)</f>
        <v>47423</v>
      </c>
      <c r="AQ81" s="7">
        <f ca="1">+IF(SUM(T$6:T81)=0,J81,IF($AQ$1=$AT$1,V81,AI81))</f>
        <v>0</v>
      </c>
      <c r="AR81" s="7">
        <f ca="1">+IF(SUM(T$6:T81)=0,M81,IF($AQ$1=$AT$1,Y81,AL81))</f>
        <v>0</v>
      </c>
      <c r="AS81" s="7">
        <f ca="1">+IF(SUM(T$6:T81)=0,N81,IF($AQ$1=$AT$1,Z81,AM81))</f>
        <v>0</v>
      </c>
      <c r="AT81" s="7">
        <f ca="1">+IF(SUM(T$6:T81)=0,0,IF($AQ$1=$AT$1,S81,AH81))</f>
        <v>0</v>
      </c>
      <c r="AU81" s="7">
        <f ca="1">+IF(SUM(T$6:T81)=0,K81,IF($AQ$1=$AT$1,W81,AJ81))</f>
        <v>0</v>
      </c>
      <c r="AV81" s="7">
        <f ca="1">+IF(SUM(T$6:T81)=0,L81,IF($AQ$1=$AT$1,X81,AK81))+AZ81</f>
        <v>0</v>
      </c>
      <c r="AX81" s="14">
        <f ca="1">+SIMULADOR2!L111</f>
        <v>0</v>
      </c>
      <c r="AY81" s="14">
        <f t="shared" ca="1" si="75"/>
        <v>0</v>
      </c>
      <c r="AZ81" s="26">
        <f t="shared" ca="1" si="76"/>
        <v>0</v>
      </c>
      <c r="BB81" s="14">
        <f t="shared" ca="1" si="77"/>
        <v>0</v>
      </c>
      <c r="BD81">
        <f t="shared" ca="1" si="78"/>
        <v>0</v>
      </c>
    </row>
    <row r="82" spans="1:56" x14ac:dyDescent="0.2">
      <c r="A82" s="2">
        <f t="shared" ca="1" si="66"/>
        <v>47453</v>
      </c>
      <c r="B82" s="2">
        <f ca="1">+IF(MONTH(EDATE(A82,1))=2,EDATE(A82,1),DATE(YEAR(EDATE(A82,1)),MONTH(EDATE(A82,1)),IF(SIMULADOR2!$C$13=50, 5,SIMULADOR2!$C$13) ))</f>
        <v>47484</v>
      </c>
      <c r="C82" s="35">
        <f t="shared" ca="1" si="65"/>
        <v>47459</v>
      </c>
      <c r="E82">
        <f t="shared" si="79"/>
        <v>77</v>
      </c>
      <c r="F82" s="9">
        <f t="shared" ca="1" si="67"/>
        <v>2343</v>
      </c>
      <c r="G82" s="12">
        <f t="shared" ca="1" si="68"/>
        <v>1.2396874431454985E-2</v>
      </c>
      <c r="H82" s="15">
        <f t="shared" ca="1" si="80"/>
        <v>30</v>
      </c>
      <c r="I82" s="14">
        <f ca="1">IF(E82&lt;=SIMULADOR2!$C$19,IF(SIMULADOR2!$C$19=E82,J82*(1+$F$3)^H82+J82*($G$3*H82),(SIMULADOR2!$E$36+$J$1+$K$1+IF(SIMULADOR2!$C$15=SIMULADOR2!$Z$9,SIMULADOR2!$C$16,0))/Calculos!$G$4),0)+M82+N82</f>
        <v>0</v>
      </c>
      <c r="J82" s="14">
        <f>IF(E82&lt;=SIMULADOR2!$C$19,J81-I81+L81+M81+N81,0)</f>
        <v>0</v>
      </c>
      <c r="K82" s="14">
        <f>IF(E82&lt;SIMULADOR2!$C$19,IF(I82-L82&lt;0,0,I82-L82-M82-N82),J82)</f>
        <v>0</v>
      </c>
      <c r="L82" s="14">
        <f t="shared" ca="1" si="69"/>
        <v>0</v>
      </c>
      <c r="M82" s="14">
        <f t="shared" si="81"/>
        <v>0</v>
      </c>
      <c r="N82" s="14">
        <f t="shared" ca="1" si="82"/>
        <v>0</v>
      </c>
      <c r="O82" s="14">
        <f t="shared" si="83"/>
        <v>0</v>
      </c>
      <c r="P82" s="9">
        <f t="shared" ca="1" si="70"/>
        <v>30</v>
      </c>
      <c r="Q82" s="9">
        <f ca="1">+IF(OR(Calculos!B80-SIMULADOR2!$C$25&lt;0,SIMULADOR2!$C$25=0),0,Calculos!B80-SIMULADOR2!$C$25)</f>
        <v>0</v>
      </c>
      <c r="R82" s="9">
        <f t="shared" ca="1" si="91"/>
        <v>0</v>
      </c>
      <c r="S82">
        <f ca="1">+IF(AND(Q83&lt;&gt;0,Q82=0),SIMULADOR2!$C$26,0)</f>
        <v>0</v>
      </c>
      <c r="T82" s="7">
        <f t="shared" ca="1" si="92"/>
        <v>0</v>
      </c>
      <c r="U82" s="7"/>
      <c r="V82" s="7">
        <f t="shared" ca="1" si="84"/>
        <v>0</v>
      </c>
      <c r="W82" s="7">
        <f t="shared" ca="1" si="93"/>
        <v>0</v>
      </c>
      <c r="X82" s="7">
        <f t="shared" ca="1" si="85"/>
        <v>0</v>
      </c>
      <c r="Y82" s="14">
        <f t="shared" ca="1" si="71"/>
        <v>0</v>
      </c>
      <c r="Z82" s="14">
        <f t="shared" ca="1" si="72"/>
        <v>0</v>
      </c>
      <c r="AA82" s="19"/>
      <c r="AB82" s="14">
        <f t="shared" ca="1" si="94"/>
        <v>0</v>
      </c>
      <c r="AC82" s="17">
        <f t="shared" ca="1" si="64"/>
        <v>0</v>
      </c>
      <c r="AE82">
        <f t="shared" ca="1" si="86"/>
        <v>0</v>
      </c>
      <c r="AF82">
        <f t="shared" ca="1" si="97"/>
        <v>0</v>
      </c>
      <c r="AG82" s="7">
        <f t="shared" ca="1" si="95"/>
        <v>0</v>
      </c>
      <c r="AH82">
        <f t="shared" ca="1" si="87"/>
        <v>0</v>
      </c>
      <c r="AI82" s="7">
        <f t="shared" ca="1" si="88"/>
        <v>0</v>
      </c>
      <c r="AJ82" s="7">
        <f t="shared" ca="1" si="89"/>
        <v>0</v>
      </c>
      <c r="AK82" s="7">
        <f t="shared" ca="1" si="73"/>
        <v>0</v>
      </c>
      <c r="AL82" s="7">
        <f t="shared" ca="1" si="74"/>
        <v>0</v>
      </c>
      <c r="AM82" s="14">
        <f t="shared" ca="1" si="96"/>
        <v>0</v>
      </c>
      <c r="AN82" s="7"/>
      <c r="AO82">
        <f t="shared" si="90"/>
        <v>77</v>
      </c>
      <c r="AP82" s="2">
        <f ca="1">+AP81+IF(SIMULADOR2!$C$25&lt;&gt;"",Calculos!P82+Calculos!R82,Calculos!H82)</f>
        <v>47453</v>
      </c>
      <c r="AQ82" s="7">
        <f ca="1">+IF(SUM(T$6:T82)=0,J82,IF($AQ$1=$AT$1,V82,AI82))</f>
        <v>0</v>
      </c>
      <c r="AR82" s="7">
        <f ca="1">+IF(SUM(T$6:T82)=0,M82,IF($AQ$1=$AT$1,Y82,AL82))</f>
        <v>0</v>
      </c>
      <c r="AS82" s="7">
        <f ca="1">+IF(SUM(T$6:T82)=0,N82,IF($AQ$1=$AT$1,Z82,AM82))</f>
        <v>0</v>
      </c>
      <c r="AT82" s="7">
        <f ca="1">+IF(SUM(T$6:T82)=0,0,IF($AQ$1=$AT$1,S82,AH82))</f>
        <v>0</v>
      </c>
      <c r="AU82" s="7">
        <f ca="1">+IF(SUM(T$6:T82)=0,K82,IF($AQ$1=$AT$1,W82,AJ82))</f>
        <v>0</v>
      </c>
      <c r="AV82" s="7">
        <f ca="1">+IF(SUM(T$6:T82)=0,L82,IF($AQ$1=$AT$1,X82,AK82))+AZ82</f>
        <v>0</v>
      </c>
      <c r="AX82" s="14">
        <f ca="1">+SIMULADOR2!L112</f>
        <v>0</v>
      </c>
      <c r="AY82" s="14">
        <f t="shared" ca="1" si="75"/>
        <v>0</v>
      </c>
      <c r="AZ82" s="26">
        <f t="shared" ca="1" si="76"/>
        <v>0</v>
      </c>
      <c r="BB82" s="14">
        <f t="shared" ca="1" si="77"/>
        <v>0</v>
      </c>
      <c r="BD82">
        <f t="shared" ca="1" si="78"/>
        <v>0</v>
      </c>
    </row>
    <row r="83" spans="1:56" x14ac:dyDescent="0.2">
      <c r="A83" s="2">
        <f t="shared" ca="1" si="66"/>
        <v>47484</v>
      </c>
      <c r="B83" s="2">
        <f ca="1">+IF(MONTH(EDATE(A83,1))=2,EDATE(A83,1),DATE(YEAR(EDATE(A83,1)),MONTH(EDATE(A83,1)),IF(SIMULADOR2!$C$13=50, 5,SIMULADOR2!$C$13) ))</f>
        <v>47515</v>
      </c>
      <c r="C83" s="35">
        <f t="shared" ca="1" si="65"/>
        <v>47490</v>
      </c>
      <c r="E83">
        <f t="shared" si="79"/>
        <v>78</v>
      </c>
      <c r="F83" s="9">
        <f t="shared" ca="1" si="67"/>
        <v>2374</v>
      </c>
      <c r="G83" s="12">
        <f t="shared" ca="1" si="68"/>
        <v>1.1697283225997107E-2</v>
      </c>
      <c r="H83" s="15">
        <f t="shared" ca="1" si="80"/>
        <v>31</v>
      </c>
      <c r="I83" s="14">
        <f ca="1">IF(E83&lt;=SIMULADOR2!$C$19,IF(SIMULADOR2!$C$19=E83,J83*(1+$F$3)^H83+J83*($G$3*H83),(SIMULADOR2!$E$36+$J$1+$K$1+IF(SIMULADOR2!$C$15=SIMULADOR2!$Z$9,SIMULADOR2!$C$16,0))/Calculos!$G$4),0)+M83+N83</f>
        <v>0</v>
      </c>
      <c r="J83" s="14">
        <f>IF(E83&lt;=SIMULADOR2!$C$19,J82-I82+L82+M82+N82,0)</f>
        <v>0</v>
      </c>
      <c r="K83" s="14">
        <f>IF(E83&lt;SIMULADOR2!$C$19,IF(I83-L83&lt;0,0,I83-L83-M83-N83),J83)</f>
        <v>0</v>
      </c>
      <c r="L83" s="14">
        <f t="shared" ca="1" si="69"/>
        <v>0</v>
      </c>
      <c r="M83" s="14">
        <f t="shared" si="81"/>
        <v>0</v>
      </c>
      <c r="N83" s="14">
        <f t="shared" ca="1" si="82"/>
        <v>0</v>
      </c>
      <c r="O83" s="14">
        <f t="shared" si="83"/>
        <v>0</v>
      </c>
      <c r="P83" s="9">
        <f t="shared" ca="1" si="70"/>
        <v>31</v>
      </c>
      <c r="Q83" s="9">
        <f ca="1">+IF(OR(Calculos!B81-SIMULADOR2!$C$25&lt;0,SIMULADOR2!$C$25=0),0,Calculos!B81-SIMULADOR2!$C$25)</f>
        <v>0</v>
      </c>
      <c r="R83" s="9">
        <f t="shared" ca="1" si="91"/>
        <v>0</v>
      </c>
      <c r="S83">
        <f ca="1">+IF(AND(Q84&lt;&gt;0,Q83=0),SIMULADOR2!$C$26,0)</f>
        <v>0</v>
      </c>
      <c r="T83" s="7">
        <f t="shared" ca="1" si="92"/>
        <v>0</v>
      </c>
      <c r="U83" s="7"/>
      <c r="V83" s="7">
        <f t="shared" ca="1" si="84"/>
        <v>0</v>
      </c>
      <c r="W83" s="7">
        <f t="shared" ca="1" si="93"/>
        <v>0</v>
      </c>
      <c r="X83" s="7">
        <f t="shared" ca="1" si="85"/>
        <v>0</v>
      </c>
      <c r="Y83" s="14">
        <f t="shared" ca="1" si="71"/>
        <v>0</v>
      </c>
      <c r="Z83" s="14">
        <f t="shared" ca="1" si="72"/>
        <v>0</v>
      </c>
      <c r="AA83" s="19"/>
      <c r="AB83" s="14">
        <f t="shared" ca="1" si="94"/>
        <v>0</v>
      </c>
      <c r="AC83" s="17">
        <f t="shared" ref="AC83:AC114" ca="1" si="98">+SUM(W83:Z83)</f>
        <v>0</v>
      </c>
      <c r="AE83">
        <f t="shared" ca="1" si="86"/>
        <v>0</v>
      </c>
      <c r="AF83">
        <f t="shared" ca="1" si="97"/>
        <v>0</v>
      </c>
      <c r="AG83" s="7">
        <f t="shared" ca="1" si="95"/>
        <v>0</v>
      </c>
      <c r="AH83">
        <f t="shared" ca="1" si="87"/>
        <v>0</v>
      </c>
      <c r="AI83" s="7">
        <f t="shared" ca="1" si="88"/>
        <v>0</v>
      </c>
      <c r="AJ83" s="7">
        <f t="shared" ca="1" si="89"/>
        <v>0</v>
      </c>
      <c r="AK83" s="7">
        <f t="shared" ca="1" si="73"/>
        <v>0</v>
      </c>
      <c r="AL83" s="7">
        <f t="shared" ca="1" si="74"/>
        <v>0</v>
      </c>
      <c r="AM83" s="14">
        <f t="shared" ca="1" si="96"/>
        <v>0</v>
      </c>
      <c r="AN83" s="7"/>
      <c r="AO83">
        <f t="shared" si="90"/>
        <v>78</v>
      </c>
      <c r="AP83" s="2">
        <f ca="1">+AP82+IF(SIMULADOR2!$C$25&lt;&gt;"",Calculos!P83+Calculos!R83,Calculos!H83)</f>
        <v>47484</v>
      </c>
      <c r="AQ83" s="7">
        <f ca="1">+IF(SUM(T$6:T83)=0,J83,IF($AQ$1=$AT$1,V83,AI83))</f>
        <v>0</v>
      </c>
      <c r="AR83" s="7">
        <f ca="1">+IF(SUM(T$6:T83)=0,M83,IF($AQ$1=$AT$1,Y83,AL83))</f>
        <v>0</v>
      </c>
      <c r="AS83" s="7">
        <f ca="1">+IF(SUM(T$6:T83)=0,N83,IF($AQ$1=$AT$1,Z83,AM83))</f>
        <v>0</v>
      </c>
      <c r="AT83" s="7">
        <f ca="1">+IF(SUM(T$6:T83)=0,0,IF($AQ$1=$AT$1,S83,AH83))</f>
        <v>0</v>
      </c>
      <c r="AU83" s="7">
        <f ca="1">+IF(SUM(T$6:T83)=0,K83,IF($AQ$1=$AT$1,W83,AJ83))</f>
        <v>0</v>
      </c>
      <c r="AV83" s="7">
        <f ca="1">+IF(SUM(T$6:T83)=0,L83,IF($AQ$1=$AT$1,X83,AK83))+AZ83</f>
        <v>0</v>
      </c>
      <c r="AX83" s="14">
        <f ca="1">+SIMULADOR2!L113</f>
        <v>0</v>
      </c>
      <c r="AY83" s="14">
        <f t="shared" ca="1" si="75"/>
        <v>0</v>
      </c>
      <c r="AZ83" s="26">
        <f t="shared" ca="1" si="76"/>
        <v>0</v>
      </c>
      <c r="BB83" s="14">
        <f t="shared" ca="1" si="77"/>
        <v>0</v>
      </c>
      <c r="BD83">
        <f t="shared" ca="1" si="78"/>
        <v>0</v>
      </c>
    </row>
    <row r="84" spans="1:56" x14ac:dyDescent="0.2">
      <c r="A84" s="2">
        <f t="shared" ca="1" si="66"/>
        <v>47515</v>
      </c>
      <c r="B84" s="2">
        <f ca="1">+IF(MONTH(EDATE(A84,1))=2,EDATE(A84,1),DATE(YEAR(EDATE(A84,1)),MONTH(EDATE(A84,1)),IF(SIMULADOR2!$C$13=50, 5,SIMULADOR2!$C$13) ))</f>
        <v>47543</v>
      </c>
      <c r="C84" s="35">
        <f t="shared" ca="1" si="65"/>
        <v>47518</v>
      </c>
      <c r="E84">
        <f t="shared" si="79"/>
        <v>79</v>
      </c>
      <c r="F84" s="9">
        <f t="shared" ca="1" si="67"/>
        <v>2405</v>
      </c>
      <c r="G84" s="12">
        <f t="shared" ca="1" si="68"/>
        <v>1.1037171960217588E-2</v>
      </c>
      <c r="H84" s="15">
        <f t="shared" ca="1" si="80"/>
        <v>31</v>
      </c>
      <c r="I84" s="14">
        <f ca="1">IF(E84&lt;=SIMULADOR2!$C$19,IF(SIMULADOR2!$C$19=E84,J84*(1+$F$3)^H84+J84*($G$3*H84),(SIMULADOR2!$E$36+$J$1+$K$1+IF(SIMULADOR2!$C$15=SIMULADOR2!$Z$9,SIMULADOR2!$C$16,0))/Calculos!$G$4),0)+M84+N84</f>
        <v>0</v>
      </c>
      <c r="J84" s="14">
        <f>IF(E84&lt;=SIMULADOR2!$C$19,J83-I83+L83+M83+N83,0)</f>
        <v>0</v>
      </c>
      <c r="K84" s="14">
        <f>IF(E84&lt;SIMULADOR2!$C$19,IF(I84-L84&lt;0,0,I84-L84-M84-N84),J84)</f>
        <v>0</v>
      </c>
      <c r="L84" s="14">
        <f t="shared" ca="1" si="69"/>
        <v>0</v>
      </c>
      <c r="M84" s="14">
        <f t="shared" si="81"/>
        <v>0</v>
      </c>
      <c r="N84" s="14">
        <f t="shared" ca="1" si="82"/>
        <v>0</v>
      </c>
      <c r="O84" s="14">
        <f t="shared" si="83"/>
        <v>0</v>
      </c>
      <c r="P84" s="9">
        <f t="shared" ca="1" si="70"/>
        <v>31</v>
      </c>
      <c r="Q84" s="9">
        <f ca="1">+IF(OR(Calculos!B82-SIMULADOR2!$C$25&lt;0,SIMULADOR2!$C$25=0),0,Calculos!B82-SIMULADOR2!$C$25)</f>
        <v>0</v>
      </c>
      <c r="R84" s="9">
        <f t="shared" ca="1" si="91"/>
        <v>0</v>
      </c>
      <c r="S84">
        <f ca="1">+IF(AND(Q85&lt;&gt;0,Q84=0),SIMULADOR2!$C$26,0)</f>
        <v>0</v>
      </c>
      <c r="T84" s="7">
        <f t="shared" ca="1" si="92"/>
        <v>0</v>
      </c>
      <c r="U84" s="7"/>
      <c r="V84" s="7">
        <f t="shared" ca="1" si="84"/>
        <v>0</v>
      </c>
      <c r="W84" s="7">
        <f t="shared" ca="1" si="93"/>
        <v>0</v>
      </c>
      <c r="X84" s="7">
        <f t="shared" ca="1" si="85"/>
        <v>0</v>
      </c>
      <c r="Y84" s="14">
        <f t="shared" ca="1" si="71"/>
        <v>0</v>
      </c>
      <c r="Z84" s="14">
        <f t="shared" ca="1" si="72"/>
        <v>0</v>
      </c>
      <c r="AA84" s="19"/>
      <c r="AB84" s="14">
        <f t="shared" ca="1" si="94"/>
        <v>0</v>
      </c>
      <c r="AC84" s="17">
        <f t="shared" ca="1" si="98"/>
        <v>0</v>
      </c>
      <c r="AE84">
        <f t="shared" ca="1" si="86"/>
        <v>0</v>
      </c>
      <c r="AF84">
        <f t="shared" ca="1" si="97"/>
        <v>0</v>
      </c>
      <c r="AG84" s="7">
        <f t="shared" ca="1" si="95"/>
        <v>0</v>
      </c>
      <c r="AH84">
        <f t="shared" ca="1" si="87"/>
        <v>0</v>
      </c>
      <c r="AI84" s="7">
        <f t="shared" ca="1" si="88"/>
        <v>0</v>
      </c>
      <c r="AJ84" s="7">
        <f t="shared" ca="1" si="89"/>
        <v>0</v>
      </c>
      <c r="AK84" s="7">
        <f t="shared" ca="1" si="73"/>
        <v>0</v>
      </c>
      <c r="AL84" s="7">
        <f t="shared" ca="1" si="74"/>
        <v>0</v>
      </c>
      <c r="AM84" s="14">
        <f t="shared" ca="1" si="96"/>
        <v>0</v>
      </c>
      <c r="AN84" s="7"/>
      <c r="AO84">
        <f t="shared" si="90"/>
        <v>79</v>
      </c>
      <c r="AP84" s="2">
        <f ca="1">+AP83+IF(SIMULADOR2!$C$25&lt;&gt;"",Calculos!P84+Calculos!R84,Calculos!H84)</f>
        <v>47515</v>
      </c>
      <c r="AQ84" s="7">
        <f ca="1">+IF(SUM(T$6:T84)=0,J84,IF($AQ$1=$AT$1,V84,AI84))</f>
        <v>0</v>
      </c>
      <c r="AR84" s="7">
        <f ca="1">+IF(SUM(T$6:T84)=0,M84,IF($AQ$1=$AT$1,Y84,AL84))</f>
        <v>0</v>
      </c>
      <c r="AS84" s="7">
        <f ca="1">+IF(SUM(T$6:T84)=0,N84,IF($AQ$1=$AT$1,Z84,AM84))</f>
        <v>0</v>
      </c>
      <c r="AT84" s="7">
        <f ca="1">+IF(SUM(T$6:T84)=0,0,IF($AQ$1=$AT$1,S84,AH84))</f>
        <v>0</v>
      </c>
      <c r="AU84" s="7">
        <f ca="1">+IF(SUM(T$6:T84)=0,K84,IF($AQ$1=$AT$1,W84,AJ84))</f>
        <v>0</v>
      </c>
      <c r="AV84" s="7">
        <f ca="1">+IF(SUM(T$6:T84)=0,L84,IF($AQ$1=$AT$1,X84,AK84))+AZ84</f>
        <v>0</v>
      </c>
      <c r="AX84" s="14">
        <f ca="1">+SIMULADOR2!L114</f>
        <v>0</v>
      </c>
      <c r="AY84" s="14">
        <f t="shared" ca="1" si="75"/>
        <v>0</v>
      </c>
      <c r="AZ84" s="26">
        <f t="shared" ca="1" si="76"/>
        <v>0</v>
      </c>
      <c r="BB84" s="14">
        <f t="shared" ca="1" si="77"/>
        <v>0</v>
      </c>
      <c r="BD84">
        <f t="shared" ca="1" si="78"/>
        <v>0</v>
      </c>
    </row>
    <row r="85" spans="1:56" x14ac:dyDescent="0.2">
      <c r="A85" s="2">
        <f t="shared" ca="1" si="66"/>
        <v>47543</v>
      </c>
      <c r="B85" s="2">
        <f ca="1">+IF(MONTH(EDATE(A85,1))=2,EDATE(A85,1),DATE(YEAR(EDATE(A85,1)),MONTH(EDATE(A85,1)),IF(SIMULADOR2!$C$13=50, 5,SIMULADOR2!$C$13) ))</f>
        <v>47574</v>
      </c>
      <c r="C85" s="35">
        <f t="shared" ca="1" si="65"/>
        <v>47549</v>
      </c>
      <c r="E85">
        <f t="shared" si="79"/>
        <v>80</v>
      </c>
      <c r="F85" s="9">
        <f t="shared" ca="1" si="67"/>
        <v>2433</v>
      </c>
      <c r="G85" s="12">
        <f t="shared" ca="1" si="68"/>
        <v>1.0473020507134037E-2</v>
      </c>
      <c r="H85" s="15">
        <f t="shared" ca="1" si="80"/>
        <v>28</v>
      </c>
      <c r="I85" s="14">
        <f ca="1">IF(E85&lt;=SIMULADOR2!$C$19,IF(SIMULADOR2!$C$19=E85,J85*(1+$F$3)^H85+J85*($G$3*H85),(SIMULADOR2!$E$36+$J$1+$K$1+IF(SIMULADOR2!$C$15=SIMULADOR2!$Z$9,SIMULADOR2!$C$16,0))/Calculos!$G$4),0)+M85+N85</f>
        <v>0</v>
      </c>
      <c r="J85" s="14">
        <f>IF(E85&lt;=SIMULADOR2!$C$19,J84-I84+L84+M84+N84,0)</f>
        <v>0</v>
      </c>
      <c r="K85" s="14">
        <f>IF(E85&lt;SIMULADOR2!$C$19,IF(I85-L85&lt;0,0,I85-L85-M85-N85),J85)</f>
        <v>0</v>
      </c>
      <c r="L85" s="14">
        <f t="shared" ca="1" si="69"/>
        <v>0</v>
      </c>
      <c r="M85" s="14">
        <f t="shared" si="81"/>
        <v>0</v>
      </c>
      <c r="N85" s="14">
        <f t="shared" ca="1" si="82"/>
        <v>0</v>
      </c>
      <c r="O85" s="14">
        <f t="shared" si="83"/>
        <v>0</v>
      </c>
      <c r="P85" s="9">
        <f t="shared" ca="1" si="70"/>
        <v>28</v>
      </c>
      <c r="Q85" s="9">
        <f ca="1">+IF(OR(Calculos!B83-SIMULADOR2!$C$25&lt;0,SIMULADOR2!$C$25=0),0,Calculos!B83-SIMULADOR2!$C$25)</f>
        <v>0</v>
      </c>
      <c r="R85" s="9">
        <f t="shared" ca="1" si="91"/>
        <v>0</v>
      </c>
      <c r="S85">
        <f ca="1">+IF(AND(Q86&lt;&gt;0,Q85=0),SIMULADOR2!$C$26,0)</f>
        <v>0</v>
      </c>
      <c r="T85" s="7">
        <f t="shared" ca="1" si="92"/>
        <v>0</v>
      </c>
      <c r="U85" s="7"/>
      <c r="V85" s="7">
        <f t="shared" ca="1" si="84"/>
        <v>0</v>
      </c>
      <c r="W85" s="7">
        <f t="shared" ca="1" si="93"/>
        <v>0</v>
      </c>
      <c r="X85" s="7">
        <f t="shared" ca="1" si="85"/>
        <v>0</v>
      </c>
      <c r="Y85" s="14">
        <f t="shared" ca="1" si="71"/>
        <v>0</v>
      </c>
      <c r="Z85" s="14">
        <f t="shared" ca="1" si="72"/>
        <v>0</v>
      </c>
      <c r="AA85" s="19"/>
      <c r="AB85" s="14">
        <f t="shared" ca="1" si="94"/>
        <v>0</v>
      </c>
      <c r="AC85" s="17">
        <f t="shared" ca="1" si="98"/>
        <v>0</v>
      </c>
      <c r="AE85">
        <f t="shared" ca="1" si="86"/>
        <v>0</v>
      </c>
      <c r="AF85">
        <f t="shared" ca="1" si="97"/>
        <v>0</v>
      </c>
      <c r="AG85" s="7">
        <f t="shared" ca="1" si="95"/>
        <v>0</v>
      </c>
      <c r="AH85">
        <f t="shared" ca="1" si="87"/>
        <v>0</v>
      </c>
      <c r="AI85" s="7">
        <f t="shared" ca="1" si="88"/>
        <v>0</v>
      </c>
      <c r="AJ85" s="7">
        <f t="shared" ca="1" si="89"/>
        <v>0</v>
      </c>
      <c r="AK85" s="7">
        <f t="shared" ca="1" si="73"/>
        <v>0</v>
      </c>
      <c r="AL85" s="7">
        <f t="shared" ca="1" si="74"/>
        <v>0</v>
      </c>
      <c r="AM85" s="14">
        <f t="shared" ca="1" si="96"/>
        <v>0</v>
      </c>
      <c r="AN85" s="7"/>
      <c r="AO85">
        <f t="shared" si="90"/>
        <v>80</v>
      </c>
      <c r="AP85" s="2">
        <f ca="1">+AP84+IF(SIMULADOR2!$C$25&lt;&gt;"",Calculos!P85+Calculos!R85,Calculos!H85)</f>
        <v>47543</v>
      </c>
      <c r="AQ85" s="7">
        <f ca="1">+IF(SUM(T$6:T85)=0,J85,IF($AQ$1=$AT$1,V85,AI85))</f>
        <v>0</v>
      </c>
      <c r="AR85" s="7">
        <f ca="1">+IF(SUM(T$6:T85)=0,M85,IF($AQ$1=$AT$1,Y85,AL85))</f>
        <v>0</v>
      </c>
      <c r="AS85" s="7">
        <f ca="1">+IF(SUM(T$6:T85)=0,N85,IF($AQ$1=$AT$1,Z85,AM85))</f>
        <v>0</v>
      </c>
      <c r="AT85" s="7">
        <f ca="1">+IF(SUM(T$6:T85)=0,0,IF($AQ$1=$AT$1,S85,AH85))</f>
        <v>0</v>
      </c>
      <c r="AU85" s="7">
        <f ca="1">+IF(SUM(T$6:T85)=0,K85,IF($AQ$1=$AT$1,W85,AJ85))</f>
        <v>0</v>
      </c>
      <c r="AV85" s="7">
        <f ca="1">+IF(SUM(T$6:T85)=0,L85,IF($AQ$1=$AT$1,X85,AK85))+AZ85</f>
        <v>0</v>
      </c>
      <c r="AX85" s="14">
        <f ca="1">+SIMULADOR2!L115</f>
        <v>0</v>
      </c>
      <c r="AY85" s="14">
        <f t="shared" ca="1" si="75"/>
        <v>0</v>
      </c>
      <c r="AZ85" s="26">
        <f t="shared" ca="1" si="76"/>
        <v>0</v>
      </c>
      <c r="BB85" s="14">
        <f t="shared" ca="1" si="77"/>
        <v>0</v>
      </c>
      <c r="BD85">
        <f t="shared" ca="1" si="78"/>
        <v>0</v>
      </c>
    </row>
    <row r="86" spans="1:56" x14ac:dyDescent="0.2">
      <c r="A86" s="2">
        <f t="shared" ca="1" si="66"/>
        <v>47574</v>
      </c>
      <c r="B86" s="2">
        <f ca="1">+IF(MONTH(EDATE(A86,1))=2,EDATE(A86,1),DATE(YEAR(EDATE(A86,1)),MONTH(EDATE(A86,1)),IF(SIMULADOR2!$C$13=50, 5,SIMULADOR2!$C$13) ))</f>
        <v>47604</v>
      </c>
      <c r="C86" s="35">
        <f t="shared" ca="1" si="65"/>
        <v>47579</v>
      </c>
      <c r="E86">
        <f t="shared" si="79"/>
        <v>81</v>
      </c>
      <c r="F86" s="9">
        <f t="shared" ca="1" si="67"/>
        <v>2464</v>
      </c>
      <c r="G86" s="12">
        <f t="shared" ca="1" si="68"/>
        <v>9.8819979004372734E-3</v>
      </c>
      <c r="H86" s="15">
        <f t="shared" ca="1" si="80"/>
        <v>31</v>
      </c>
      <c r="I86" s="14">
        <f ca="1">IF(E86&lt;=SIMULADOR2!$C$19,IF(SIMULADOR2!$C$19=E86,J86*(1+$F$3)^H86+J86*($G$3*H86),(SIMULADOR2!$E$36+$J$1+$K$1+IF(SIMULADOR2!$C$15=SIMULADOR2!$Z$9,SIMULADOR2!$C$16,0))/Calculos!$G$4),0)+M86+N86</f>
        <v>0</v>
      </c>
      <c r="J86" s="14">
        <f>IF(E86&lt;=SIMULADOR2!$C$19,J85-I85+L85+M85+N85,0)</f>
        <v>0</v>
      </c>
      <c r="K86" s="14">
        <f>IF(E86&lt;SIMULADOR2!$C$19,IF(I86-L86&lt;0,0,I86-L86-M86-N86),J86)</f>
        <v>0</v>
      </c>
      <c r="L86" s="14">
        <f t="shared" ca="1" si="69"/>
        <v>0</v>
      </c>
      <c r="M86" s="14">
        <f t="shared" si="81"/>
        <v>0</v>
      </c>
      <c r="N86" s="14">
        <f t="shared" ca="1" si="82"/>
        <v>0</v>
      </c>
      <c r="O86" s="14">
        <f t="shared" si="83"/>
        <v>0</v>
      </c>
      <c r="P86" s="9">
        <f t="shared" ca="1" si="70"/>
        <v>31</v>
      </c>
      <c r="Q86" s="9">
        <f ca="1">+IF(OR(Calculos!B84-SIMULADOR2!$C$25&lt;0,SIMULADOR2!$C$25=0),0,Calculos!B84-SIMULADOR2!$C$25)</f>
        <v>0</v>
      </c>
      <c r="R86" s="9">
        <f t="shared" ca="1" si="91"/>
        <v>0</v>
      </c>
      <c r="S86">
        <f ca="1">+IF(AND(Q87&lt;&gt;0,Q86=0),SIMULADOR2!$C$26,0)</f>
        <v>0</v>
      </c>
      <c r="T86" s="7">
        <f t="shared" ca="1" si="92"/>
        <v>0</v>
      </c>
      <c r="U86" s="7"/>
      <c r="V86" s="7">
        <f t="shared" ca="1" si="84"/>
        <v>0</v>
      </c>
      <c r="W86" s="7">
        <f t="shared" ca="1" si="93"/>
        <v>0</v>
      </c>
      <c r="X86" s="7">
        <f t="shared" ca="1" si="85"/>
        <v>0</v>
      </c>
      <c r="Y86" s="14">
        <f t="shared" ca="1" si="71"/>
        <v>0</v>
      </c>
      <c r="Z86" s="14">
        <f t="shared" ca="1" si="72"/>
        <v>0</v>
      </c>
      <c r="AA86" s="19"/>
      <c r="AB86" s="14">
        <f t="shared" ca="1" si="94"/>
        <v>0</v>
      </c>
      <c r="AC86" s="17">
        <f t="shared" ca="1" si="98"/>
        <v>0</v>
      </c>
      <c r="AE86">
        <f t="shared" ca="1" si="86"/>
        <v>0</v>
      </c>
      <c r="AF86">
        <f t="shared" ca="1" si="97"/>
        <v>0</v>
      </c>
      <c r="AG86" s="7">
        <f t="shared" ca="1" si="95"/>
        <v>0</v>
      </c>
      <c r="AH86">
        <f t="shared" ca="1" si="87"/>
        <v>0</v>
      </c>
      <c r="AI86" s="7">
        <f t="shared" ca="1" si="88"/>
        <v>0</v>
      </c>
      <c r="AJ86" s="7">
        <f t="shared" ca="1" si="89"/>
        <v>0</v>
      </c>
      <c r="AK86" s="7">
        <f t="shared" ca="1" si="73"/>
        <v>0</v>
      </c>
      <c r="AL86" s="7">
        <f t="shared" ca="1" si="74"/>
        <v>0</v>
      </c>
      <c r="AM86" s="14">
        <f t="shared" ca="1" si="96"/>
        <v>0</v>
      </c>
      <c r="AN86" s="7"/>
      <c r="AO86">
        <f t="shared" si="90"/>
        <v>81</v>
      </c>
      <c r="AP86" s="2">
        <f ca="1">+AP85+IF(SIMULADOR2!$C$25&lt;&gt;"",Calculos!P86+Calculos!R86,Calculos!H86)</f>
        <v>47574</v>
      </c>
      <c r="AQ86" s="7">
        <f ca="1">+IF(SUM(T$6:T86)=0,J86,IF($AQ$1=$AT$1,V86,AI86))</f>
        <v>0</v>
      </c>
      <c r="AR86" s="7">
        <f ca="1">+IF(SUM(T$6:T86)=0,M86,IF($AQ$1=$AT$1,Y86,AL86))</f>
        <v>0</v>
      </c>
      <c r="AS86" s="7">
        <f ca="1">+IF(SUM(T$6:T86)=0,N86,IF($AQ$1=$AT$1,Z86,AM86))</f>
        <v>0</v>
      </c>
      <c r="AT86" s="7">
        <f ca="1">+IF(SUM(T$6:T86)=0,0,IF($AQ$1=$AT$1,S86,AH86))</f>
        <v>0</v>
      </c>
      <c r="AU86" s="7">
        <f ca="1">+IF(SUM(T$6:T86)=0,K86,IF($AQ$1=$AT$1,W86,AJ86))</f>
        <v>0</v>
      </c>
      <c r="AV86" s="7">
        <f ca="1">+IF(SUM(T$6:T86)=0,L86,IF($AQ$1=$AT$1,X86,AK86))+AZ86</f>
        <v>0</v>
      </c>
      <c r="AX86" s="14">
        <f ca="1">+SIMULADOR2!L116</f>
        <v>0</v>
      </c>
      <c r="AY86" s="14">
        <f t="shared" ca="1" si="75"/>
        <v>0</v>
      </c>
      <c r="AZ86" s="26">
        <f t="shared" ca="1" si="76"/>
        <v>0</v>
      </c>
      <c r="BB86" s="14">
        <f t="shared" ca="1" si="77"/>
        <v>0</v>
      </c>
      <c r="BD86">
        <f t="shared" ca="1" si="78"/>
        <v>0</v>
      </c>
    </row>
    <row r="87" spans="1:56" x14ac:dyDescent="0.2">
      <c r="A87" s="2">
        <f t="shared" ca="1" si="66"/>
        <v>47604</v>
      </c>
      <c r="B87" s="2">
        <f ca="1">+IF(MONTH(EDATE(A87,1))=2,EDATE(A87,1),DATE(YEAR(EDATE(A87,1)),MONTH(EDATE(A87,1)),IF(SIMULADOR2!$C$13=50, 5,SIMULADOR2!$C$13) ))</f>
        <v>47635</v>
      </c>
      <c r="C87" s="35">
        <f t="shared" ca="1" si="65"/>
        <v>47610</v>
      </c>
      <c r="E87">
        <f t="shared" si="79"/>
        <v>82</v>
      </c>
      <c r="F87" s="9">
        <f t="shared" ca="1" si="67"/>
        <v>2494</v>
      </c>
      <c r="G87" s="12">
        <f t="shared" ca="1" si="68"/>
        <v>9.3418166920369358E-3</v>
      </c>
      <c r="H87" s="15">
        <f t="shared" ca="1" si="80"/>
        <v>30</v>
      </c>
      <c r="I87" s="14">
        <f ca="1">IF(E87&lt;=SIMULADOR2!$C$19,IF(SIMULADOR2!$C$19=E87,J87*(1+$F$3)^H87+J87*($G$3*H87),(SIMULADOR2!$E$36+$J$1+$K$1+IF(SIMULADOR2!$C$15=SIMULADOR2!$Z$9,SIMULADOR2!$C$16,0))/Calculos!$G$4),0)+M87+N87</f>
        <v>0</v>
      </c>
      <c r="J87" s="14">
        <f>IF(E87&lt;=SIMULADOR2!$C$19,J86-I86+L86+M86+N86,0)</f>
        <v>0</v>
      </c>
      <c r="K87" s="14">
        <f>IF(E87&lt;SIMULADOR2!$C$19,IF(I87-L87&lt;0,0,I87-L87-M87-N87),J87)</f>
        <v>0</v>
      </c>
      <c r="L87" s="14">
        <f t="shared" ca="1" si="69"/>
        <v>0</v>
      </c>
      <c r="M87" s="14">
        <f t="shared" si="81"/>
        <v>0</v>
      </c>
      <c r="N87" s="14">
        <f t="shared" ca="1" si="82"/>
        <v>0</v>
      </c>
      <c r="O87" s="14">
        <f t="shared" si="83"/>
        <v>0</v>
      </c>
      <c r="P87" s="9">
        <f t="shared" ca="1" si="70"/>
        <v>30</v>
      </c>
      <c r="Q87" s="9">
        <f ca="1">+IF(OR(Calculos!B85-SIMULADOR2!$C$25&lt;0,SIMULADOR2!$C$25=0),0,Calculos!B85-SIMULADOR2!$C$25)</f>
        <v>0</v>
      </c>
      <c r="R87" s="9">
        <f t="shared" ca="1" si="91"/>
        <v>0</v>
      </c>
      <c r="S87">
        <f ca="1">+IF(AND(Q88&lt;&gt;0,Q87=0),SIMULADOR2!$C$26,0)</f>
        <v>0</v>
      </c>
      <c r="T87" s="7">
        <f t="shared" ca="1" si="92"/>
        <v>0</v>
      </c>
      <c r="U87" s="7"/>
      <c r="V87" s="7">
        <f t="shared" ca="1" si="84"/>
        <v>0</v>
      </c>
      <c r="W87" s="7">
        <f t="shared" ca="1" si="93"/>
        <v>0</v>
      </c>
      <c r="X87" s="7">
        <f t="shared" ca="1" si="85"/>
        <v>0</v>
      </c>
      <c r="Y87" s="14">
        <f t="shared" ca="1" si="71"/>
        <v>0</v>
      </c>
      <c r="Z87" s="14">
        <f t="shared" ca="1" si="72"/>
        <v>0</v>
      </c>
      <c r="AA87" s="19"/>
      <c r="AB87" s="14">
        <f t="shared" ca="1" si="94"/>
        <v>0</v>
      </c>
      <c r="AC87" s="17">
        <f t="shared" ca="1" si="98"/>
        <v>0</v>
      </c>
      <c r="AE87">
        <f t="shared" ca="1" si="86"/>
        <v>0</v>
      </c>
      <c r="AF87">
        <f t="shared" ca="1" si="97"/>
        <v>0</v>
      </c>
      <c r="AG87" s="7">
        <f t="shared" ca="1" si="95"/>
        <v>0</v>
      </c>
      <c r="AH87">
        <f t="shared" ca="1" si="87"/>
        <v>0</v>
      </c>
      <c r="AI87" s="7">
        <f t="shared" ca="1" si="88"/>
        <v>0</v>
      </c>
      <c r="AJ87" s="7">
        <f t="shared" ca="1" si="89"/>
        <v>0</v>
      </c>
      <c r="AK87" s="7">
        <f t="shared" ca="1" si="73"/>
        <v>0</v>
      </c>
      <c r="AL87" s="7">
        <f t="shared" ca="1" si="74"/>
        <v>0</v>
      </c>
      <c r="AM87" s="14">
        <f t="shared" ca="1" si="96"/>
        <v>0</v>
      </c>
      <c r="AN87" s="7"/>
      <c r="AO87">
        <f t="shared" si="90"/>
        <v>82</v>
      </c>
      <c r="AP87" s="2">
        <f ca="1">+AP86+IF(SIMULADOR2!$C$25&lt;&gt;"",Calculos!P87+Calculos!R87,Calculos!H87)</f>
        <v>47604</v>
      </c>
      <c r="AQ87" s="7">
        <f ca="1">+IF(SUM(T$6:T87)=0,J87,IF($AQ$1=$AT$1,V87,AI87))</f>
        <v>0</v>
      </c>
      <c r="AR87" s="7">
        <f ca="1">+IF(SUM(T$6:T87)=0,M87,IF($AQ$1=$AT$1,Y87,AL87))</f>
        <v>0</v>
      </c>
      <c r="AS87" s="7">
        <f ca="1">+IF(SUM(T$6:T87)=0,N87,IF($AQ$1=$AT$1,Z87,AM87))</f>
        <v>0</v>
      </c>
      <c r="AT87" s="7">
        <f ca="1">+IF(SUM(T$6:T87)=0,0,IF($AQ$1=$AT$1,S87,AH87))</f>
        <v>0</v>
      </c>
      <c r="AU87" s="7">
        <f ca="1">+IF(SUM(T$6:T87)=0,K87,IF($AQ$1=$AT$1,W87,AJ87))</f>
        <v>0</v>
      </c>
      <c r="AV87" s="7">
        <f ca="1">+IF(SUM(T$6:T87)=0,L87,IF($AQ$1=$AT$1,X87,AK87))+AZ87</f>
        <v>0</v>
      </c>
      <c r="AX87" s="14">
        <f ca="1">+SIMULADOR2!L117</f>
        <v>0</v>
      </c>
      <c r="AY87" s="14">
        <f t="shared" ca="1" si="75"/>
        <v>0</v>
      </c>
      <c r="AZ87" s="26">
        <f t="shared" ca="1" si="76"/>
        <v>0</v>
      </c>
      <c r="BB87" s="14">
        <f t="shared" ca="1" si="77"/>
        <v>0</v>
      </c>
      <c r="BD87">
        <f t="shared" ca="1" si="78"/>
        <v>0</v>
      </c>
    </row>
    <row r="88" spans="1:56" x14ac:dyDescent="0.2">
      <c r="A88" s="2">
        <f t="shared" ca="1" si="66"/>
        <v>47635</v>
      </c>
      <c r="B88" s="2">
        <f ca="1">+IF(MONTH(EDATE(A88,1))=2,EDATE(A88,1),DATE(YEAR(EDATE(A88,1)),MONTH(EDATE(A88,1)),IF(SIMULADOR2!$C$13=50, 5,SIMULADOR2!$C$13) ))</f>
        <v>47665</v>
      </c>
      <c r="C88" s="35">
        <f t="shared" ca="1" si="65"/>
        <v>47640</v>
      </c>
      <c r="E88">
        <f t="shared" si="79"/>
        <v>83</v>
      </c>
      <c r="F88" s="9">
        <f t="shared" ca="1" si="67"/>
        <v>2525</v>
      </c>
      <c r="G88" s="12">
        <f t="shared" ca="1" si="68"/>
        <v>8.8146311633873885E-3</v>
      </c>
      <c r="H88" s="15">
        <f t="shared" ca="1" si="80"/>
        <v>31</v>
      </c>
      <c r="I88" s="14">
        <f ca="1">IF(E88&lt;=SIMULADOR2!$C$19,IF(SIMULADOR2!$C$19=E88,J88*(1+$F$3)^H88+J88*($G$3*H88),(SIMULADOR2!$E$36+$J$1+$K$1+IF(SIMULADOR2!$C$15=SIMULADOR2!$Z$9,SIMULADOR2!$C$16,0))/Calculos!$G$4),0)+M88+N88</f>
        <v>0</v>
      </c>
      <c r="J88" s="14">
        <f>IF(E88&lt;=SIMULADOR2!$C$19,J87-I87+L87+M87+N87,0)</f>
        <v>0</v>
      </c>
      <c r="K88" s="14">
        <f>IF(E88&lt;SIMULADOR2!$C$19,IF(I88-L88&lt;0,0,I88-L88-M88-N88),J88)</f>
        <v>0</v>
      </c>
      <c r="L88" s="14">
        <f t="shared" ca="1" si="69"/>
        <v>0</v>
      </c>
      <c r="M88" s="14">
        <f t="shared" si="81"/>
        <v>0</v>
      </c>
      <c r="N88" s="14">
        <f t="shared" ca="1" si="82"/>
        <v>0</v>
      </c>
      <c r="O88" s="14">
        <f t="shared" si="83"/>
        <v>0</v>
      </c>
      <c r="P88" s="9">
        <f t="shared" ca="1" si="70"/>
        <v>31</v>
      </c>
      <c r="Q88" s="9">
        <f ca="1">+IF(OR(Calculos!B86-SIMULADOR2!$C$25&lt;0,SIMULADOR2!$C$25=0),0,Calculos!B86-SIMULADOR2!$C$25)</f>
        <v>0</v>
      </c>
      <c r="R88" s="9">
        <f t="shared" ca="1" si="91"/>
        <v>0</v>
      </c>
      <c r="S88">
        <f ca="1">+IF(AND(Q89&lt;&gt;0,Q88=0),SIMULADOR2!$C$26,0)</f>
        <v>0</v>
      </c>
      <c r="T88" s="7">
        <f t="shared" ca="1" si="92"/>
        <v>0</v>
      </c>
      <c r="U88" s="7"/>
      <c r="V88" s="7">
        <f t="shared" ca="1" si="84"/>
        <v>0</v>
      </c>
      <c r="W88" s="7">
        <f t="shared" ca="1" si="93"/>
        <v>0</v>
      </c>
      <c r="X88" s="7">
        <f t="shared" ca="1" si="85"/>
        <v>0</v>
      </c>
      <c r="Y88" s="14">
        <f t="shared" ca="1" si="71"/>
        <v>0</v>
      </c>
      <c r="Z88" s="14">
        <f t="shared" ca="1" si="72"/>
        <v>0</v>
      </c>
      <c r="AA88" s="19"/>
      <c r="AB88" s="14">
        <f t="shared" ca="1" si="94"/>
        <v>0</v>
      </c>
      <c r="AC88" s="17">
        <f t="shared" ca="1" si="98"/>
        <v>0</v>
      </c>
      <c r="AE88">
        <f t="shared" ca="1" si="86"/>
        <v>0</v>
      </c>
      <c r="AF88">
        <f t="shared" ca="1" si="97"/>
        <v>0</v>
      </c>
      <c r="AG88" s="7">
        <f t="shared" ca="1" si="95"/>
        <v>0</v>
      </c>
      <c r="AH88">
        <f t="shared" ca="1" si="87"/>
        <v>0</v>
      </c>
      <c r="AI88" s="7">
        <f t="shared" ca="1" si="88"/>
        <v>0</v>
      </c>
      <c r="AJ88" s="7">
        <f t="shared" ca="1" si="89"/>
        <v>0</v>
      </c>
      <c r="AK88" s="7">
        <f t="shared" ca="1" si="73"/>
        <v>0</v>
      </c>
      <c r="AL88" s="7">
        <f t="shared" ca="1" si="74"/>
        <v>0</v>
      </c>
      <c r="AM88" s="14">
        <f t="shared" ca="1" si="96"/>
        <v>0</v>
      </c>
      <c r="AN88" s="7"/>
      <c r="AO88">
        <f t="shared" si="90"/>
        <v>83</v>
      </c>
      <c r="AP88" s="2">
        <f ca="1">+AP87+IF(SIMULADOR2!$C$25&lt;&gt;"",Calculos!P88+Calculos!R88,Calculos!H88)</f>
        <v>47635</v>
      </c>
      <c r="AQ88" s="7">
        <f ca="1">+IF(SUM(T$6:T88)=0,J88,IF($AQ$1=$AT$1,V88,AI88))</f>
        <v>0</v>
      </c>
      <c r="AR88" s="7">
        <f ca="1">+IF(SUM(T$6:T88)=0,M88,IF($AQ$1=$AT$1,Y88,AL88))</f>
        <v>0</v>
      </c>
      <c r="AS88" s="7">
        <f ca="1">+IF(SUM(T$6:T88)=0,N88,IF($AQ$1=$AT$1,Z88,AM88))</f>
        <v>0</v>
      </c>
      <c r="AT88" s="7">
        <f ca="1">+IF(SUM(T$6:T88)=0,0,IF($AQ$1=$AT$1,S88,AH88))</f>
        <v>0</v>
      </c>
      <c r="AU88" s="7">
        <f ca="1">+IF(SUM(T$6:T88)=0,K88,IF($AQ$1=$AT$1,W88,AJ88))</f>
        <v>0</v>
      </c>
      <c r="AV88" s="7">
        <f ca="1">+IF(SUM(T$6:T88)=0,L88,IF($AQ$1=$AT$1,X88,AK88))+AZ88</f>
        <v>0</v>
      </c>
      <c r="AX88" s="14">
        <f ca="1">+SIMULADOR2!L118</f>
        <v>0</v>
      </c>
      <c r="AY88" s="14">
        <f t="shared" ca="1" si="75"/>
        <v>0</v>
      </c>
      <c r="AZ88" s="26">
        <f t="shared" ca="1" si="76"/>
        <v>0</v>
      </c>
      <c r="BB88" s="14">
        <f t="shared" ca="1" si="77"/>
        <v>0</v>
      </c>
      <c r="BD88">
        <f t="shared" ca="1" si="78"/>
        <v>0</v>
      </c>
    </row>
    <row r="89" spans="1:56" x14ac:dyDescent="0.2">
      <c r="A89" s="2">
        <f t="shared" ca="1" si="66"/>
        <v>47665</v>
      </c>
      <c r="B89" s="2">
        <f ca="1">+IF(MONTH(EDATE(A89,1))=2,EDATE(A89,1),DATE(YEAR(EDATE(A89,1)),MONTH(EDATE(A89,1)),IF(SIMULADOR2!$C$13=50, 5,SIMULADOR2!$C$13) ))</f>
        <v>47696</v>
      </c>
      <c r="C89" s="35">
        <f t="shared" ca="1" si="65"/>
        <v>47671</v>
      </c>
      <c r="E89">
        <f t="shared" si="79"/>
        <v>84</v>
      </c>
      <c r="F89" s="9">
        <f t="shared" ca="1" si="67"/>
        <v>2555</v>
      </c>
      <c r="G89" s="12">
        <f t="shared" ca="1" si="68"/>
        <v>8.3327955911261156E-3</v>
      </c>
      <c r="H89" s="15">
        <f t="shared" ca="1" si="80"/>
        <v>30</v>
      </c>
      <c r="I89" s="14">
        <f ca="1">IF(E89&lt;=SIMULADOR2!$C$19,IF(SIMULADOR2!$C$19=E89,J89*(1+$F$3)^H89+J89*($G$3*H89),(SIMULADOR2!$E$36+$J$1+$K$1+IF(SIMULADOR2!$C$15=SIMULADOR2!$Z$9,SIMULADOR2!$C$16,0))/Calculos!$G$4),0)+M89+N89</f>
        <v>0</v>
      </c>
      <c r="J89" s="14">
        <f>IF(E89&lt;=SIMULADOR2!$C$19,J88-I88+L88+M88+N88,0)</f>
        <v>0</v>
      </c>
      <c r="K89" s="14">
        <f>IF(E89&lt;SIMULADOR2!$C$19,IF(I89-L89&lt;0,0,I89-L89-M89-N89),J89)</f>
        <v>0</v>
      </c>
      <c r="L89" s="14">
        <f t="shared" ca="1" si="69"/>
        <v>0</v>
      </c>
      <c r="M89" s="14">
        <f t="shared" si="81"/>
        <v>0</v>
      </c>
      <c r="N89" s="14">
        <f t="shared" ca="1" si="82"/>
        <v>0</v>
      </c>
      <c r="O89" s="14">
        <f t="shared" si="83"/>
        <v>0</v>
      </c>
      <c r="P89" s="9">
        <f t="shared" ca="1" si="70"/>
        <v>30</v>
      </c>
      <c r="Q89" s="9">
        <f ca="1">+IF(OR(Calculos!B87-SIMULADOR2!$C$25&lt;0,SIMULADOR2!$C$25=0),0,Calculos!B87-SIMULADOR2!$C$25)</f>
        <v>0</v>
      </c>
      <c r="R89" s="9">
        <f t="shared" ca="1" si="91"/>
        <v>0</v>
      </c>
      <c r="S89">
        <f ca="1">+IF(AND(Q90&lt;&gt;0,Q89=0),SIMULADOR2!$C$26,0)</f>
        <v>0</v>
      </c>
      <c r="T89" s="7">
        <f t="shared" ca="1" si="92"/>
        <v>0</v>
      </c>
      <c r="U89" s="7"/>
      <c r="V89" s="7">
        <f t="shared" ca="1" si="84"/>
        <v>0</v>
      </c>
      <c r="W89" s="7">
        <f t="shared" ca="1" si="93"/>
        <v>0</v>
      </c>
      <c r="X89" s="7">
        <f t="shared" ca="1" si="85"/>
        <v>0</v>
      </c>
      <c r="Y89" s="14">
        <f t="shared" ca="1" si="71"/>
        <v>0</v>
      </c>
      <c r="Z89" s="14">
        <f t="shared" ca="1" si="72"/>
        <v>0</v>
      </c>
      <c r="AA89" s="19"/>
      <c r="AB89" s="14">
        <f t="shared" ca="1" si="94"/>
        <v>0</v>
      </c>
      <c r="AC89" s="17">
        <f t="shared" ca="1" si="98"/>
        <v>0</v>
      </c>
      <c r="AE89">
        <f t="shared" ca="1" si="86"/>
        <v>0</v>
      </c>
      <c r="AF89">
        <f t="shared" ca="1" si="97"/>
        <v>0</v>
      </c>
      <c r="AG89" s="7">
        <f t="shared" ca="1" si="95"/>
        <v>0</v>
      </c>
      <c r="AH89">
        <f t="shared" ca="1" si="87"/>
        <v>0</v>
      </c>
      <c r="AI89" s="7">
        <f t="shared" ca="1" si="88"/>
        <v>0</v>
      </c>
      <c r="AJ89" s="7">
        <f t="shared" ca="1" si="89"/>
        <v>0</v>
      </c>
      <c r="AK89" s="7">
        <f t="shared" ca="1" si="73"/>
        <v>0</v>
      </c>
      <c r="AL89" s="7">
        <f t="shared" ca="1" si="74"/>
        <v>0</v>
      </c>
      <c r="AM89" s="14">
        <f t="shared" ca="1" si="96"/>
        <v>0</v>
      </c>
      <c r="AN89" s="7"/>
      <c r="AO89">
        <f t="shared" si="90"/>
        <v>84</v>
      </c>
      <c r="AP89" s="2">
        <f ca="1">+AP88+IF(SIMULADOR2!$C$25&lt;&gt;"",Calculos!P89+Calculos!R89,Calculos!H89)</f>
        <v>47665</v>
      </c>
      <c r="AQ89" s="7">
        <f ca="1">+IF(SUM(T$6:T89)=0,J89,IF($AQ$1=$AT$1,V89,AI89))</f>
        <v>0</v>
      </c>
      <c r="AR89" s="7">
        <f ca="1">+IF(SUM(T$6:T89)=0,M89,IF($AQ$1=$AT$1,Y89,AL89))</f>
        <v>0</v>
      </c>
      <c r="AS89" s="7">
        <f ca="1">+IF(SUM(T$6:T89)=0,N89,IF($AQ$1=$AT$1,Z89,AM89))</f>
        <v>0</v>
      </c>
      <c r="AT89" s="7">
        <f ca="1">+IF(SUM(T$6:T89)=0,0,IF($AQ$1=$AT$1,S89,AH89))</f>
        <v>0</v>
      </c>
      <c r="AU89" s="7">
        <f ca="1">+IF(SUM(T$6:T89)=0,K89,IF($AQ$1=$AT$1,W89,AJ89))</f>
        <v>0</v>
      </c>
      <c r="AV89" s="7">
        <f ca="1">+IF(SUM(T$6:T89)=0,L89,IF($AQ$1=$AT$1,X89,AK89))+AZ89</f>
        <v>0</v>
      </c>
      <c r="AX89" s="14">
        <f ca="1">+SIMULADOR2!L119</f>
        <v>0</v>
      </c>
      <c r="AY89" s="14">
        <f t="shared" ca="1" si="75"/>
        <v>0</v>
      </c>
      <c r="AZ89" s="26">
        <f t="shared" ca="1" si="76"/>
        <v>0</v>
      </c>
      <c r="BB89" s="14">
        <f t="shared" ca="1" si="77"/>
        <v>0</v>
      </c>
      <c r="BD89">
        <f t="shared" ca="1" si="78"/>
        <v>0</v>
      </c>
    </row>
    <row r="90" spans="1:56" x14ac:dyDescent="0.2">
      <c r="A90" s="2">
        <f t="shared" ca="1" si="66"/>
        <v>47696</v>
      </c>
      <c r="B90" s="2">
        <f ca="1">+IF(MONTH(EDATE(A90,1))=2,EDATE(A90,1),DATE(YEAR(EDATE(A90,1)),MONTH(EDATE(A90,1)),IF(SIMULADOR2!$C$13=50, 5,SIMULADOR2!$C$13) ))</f>
        <v>47727</v>
      </c>
      <c r="C90" s="35">
        <f t="shared" ca="1" si="65"/>
        <v>47702</v>
      </c>
      <c r="E90">
        <f t="shared" si="79"/>
        <v>85</v>
      </c>
      <c r="F90" s="9">
        <f t="shared" ca="1" si="67"/>
        <v>2586</v>
      </c>
      <c r="G90" s="12">
        <f t="shared" ca="1" si="68"/>
        <v>7.862552019275576E-3</v>
      </c>
      <c r="H90" s="15">
        <f t="shared" ca="1" si="80"/>
        <v>31</v>
      </c>
      <c r="I90" s="14">
        <f ca="1">IF(E90&lt;=SIMULADOR2!$C$19,IF(SIMULADOR2!$C$19=E90,J90*(1+$F$3)^H90+J90*($G$3*H90),(SIMULADOR2!$E$36+$J$1+$K$1+IF(SIMULADOR2!$C$15=SIMULADOR2!$Z$9,SIMULADOR2!$C$16,0))/Calculos!$G$4),0)+M90+N90</f>
        <v>0</v>
      </c>
      <c r="J90" s="14">
        <f>IF(E90&lt;=SIMULADOR2!$C$19,J89-I89+L89+M89+N89,0)</f>
        <v>0</v>
      </c>
      <c r="K90" s="14">
        <f>IF(E90&lt;SIMULADOR2!$C$19,IF(I90-L90&lt;0,0,I90-L90-M90-N90),J90)</f>
        <v>0</v>
      </c>
      <c r="L90" s="14">
        <f t="shared" ca="1" si="69"/>
        <v>0</v>
      </c>
      <c r="M90" s="14">
        <f t="shared" si="81"/>
        <v>0</v>
      </c>
      <c r="N90" s="14">
        <f t="shared" ca="1" si="82"/>
        <v>0</v>
      </c>
      <c r="O90" s="14">
        <f t="shared" si="83"/>
        <v>0</v>
      </c>
      <c r="P90" s="9">
        <f t="shared" ca="1" si="70"/>
        <v>31</v>
      </c>
      <c r="Q90" s="9">
        <f ca="1">+IF(OR(Calculos!B88-SIMULADOR2!$C$25&lt;0,SIMULADOR2!$C$25=0),0,Calculos!B88-SIMULADOR2!$C$25)</f>
        <v>0</v>
      </c>
      <c r="R90" s="9">
        <f t="shared" ca="1" si="91"/>
        <v>0</v>
      </c>
      <c r="S90">
        <f ca="1">+IF(AND(Q91&lt;&gt;0,Q90=0),SIMULADOR2!$C$26,0)</f>
        <v>0</v>
      </c>
      <c r="T90" s="7">
        <f t="shared" ca="1" si="92"/>
        <v>0</v>
      </c>
      <c r="U90" s="7"/>
      <c r="V90" s="7">
        <f t="shared" ca="1" si="84"/>
        <v>0</v>
      </c>
      <c r="W90" s="7">
        <f t="shared" ca="1" si="93"/>
        <v>0</v>
      </c>
      <c r="X90" s="7">
        <f t="shared" ca="1" si="85"/>
        <v>0</v>
      </c>
      <c r="Y90" s="14">
        <f t="shared" ca="1" si="71"/>
        <v>0</v>
      </c>
      <c r="Z90" s="14">
        <f t="shared" ca="1" si="72"/>
        <v>0</v>
      </c>
      <c r="AA90" s="19"/>
      <c r="AB90" s="14">
        <f t="shared" ca="1" si="94"/>
        <v>0</v>
      </c>
      <c r="AC90" s="17">
        <f t="shared" ca="1" si="98"/>
        <v>0</v>
      </c>
      <c r="AE90">
        <f t="shared" ca="1" si="86"/>
        <v>0</v>
      </c>
      <c r="AF90">
        <f t="shared" ca="1" si="97"/>
        <v>0</v>
      </c>
      <c r="AG90" s="7">
        <f t="shared" ca="1" si="95"/>
        <v>0</v>
      </c>
      <c r="AH90">
        <f t="shared" ca="1" si="87"/>
        <v>0</v>
      </c>
      <c r="AI90" s="7">
        <f t="shared" ca="1" si="88"/>
        <v>0</v>
      </c>
      <c r="AJ90" s="7">
        <f t="shared" ca="1" si="89"/>
        <v>0</v>
      </c>
      <c r="AK90" s="7">
        <f t="shared" ca="1" si="73"/>
        <v>0</v>
      </c>
      <c r="AL90" s="7">
        <f t="shared" ca="1" si="74"/>
        <v>0</v>
      </c>
      <c r="AM90" s="14">
        <f t="shared" ca="1" si="96"/>
        <v>0</v>
      </c>
      <c r="AN90" s="7"/>
      <c r="AO90">
        <f t="shared" si="90"/>
        <v>85</v>
      </c>
      <c r="AP90" s="2">
        <f ca="1">+AP89+IF(SIMULADOR2!$C$25&lt;&gt;"",Calculos!P90+Calculos!R90,Calculos!H90)</f>
        <v>47696</v>
      </c>
      <c r="AQ90" s="7">
        <f ca="1">+IF(SUM(T$6:T90)=0,J90,IF($AQ$1=$AT$1,V90,AI90))</f>
        <v>0</v>
      </c>
      <c r="AR90" s="7">
        <f ca="1">+IF(SUM(T$6:T90)=0,M90,IF($AQ$1=$AT$1,Y90,AL90))</f>
        <v>0</v>
      </c>
      <c r="AS90" s="7">
        <f ca="1">+IF(SUM(T$6:T90)=0,N90,IF($AQ$1=$AT$1,Z90,AM90))</f>
        <v>0</v>
      </c>
      <c r="AT90" s="7">
        <f ca="1">+IF(SUM(T$6:T90)=0,0,IF($AQ$1=$AT$1,S90,AH90))</f>
        <v>0</v>
      </c>
      <c r="AU90" s="7">
        <f ca="1">+IF(SUM(T$6:T90)=0,K90,IF($AQ$1=$AT$1,W90,AJ90))</f>
        <v>0</v>
      </c>
      <c r="AV90" s="7">
        <f ca="1">+IF(SUM(T$6:T90)=0,L90,IF($AQ$1=$AT$1,X90,AK90))+AZ90</f>
        <v>0</v>
      </c>
      <c r="AX90" s="14">
        <f ca="1">+SIMULADOR2!L120</f>
        <v>0</v>
      </c>
      <c r="AY90" s="14">
        <f t="shared" ca="1" si="75"/>
        <v>0</v>
      </c>
      <c r="AZ90" s="26">
        <f t="shared" ca="1" si="76"/>
        <v>0</v>
      </c>
      <c r="BB90" s="14">
        <f t="shared" ca="1" si="77"/>
        <v>0</v>
      </c>
      <c r="BD90">
        <f t="shared" ca="1" si="78"/>
        <v>0</v>
      </c>
    </row>
    <row r="91" spans="1:56" x14ac:dyDescent="0.2">
      <c r="A91" s="2">
        <f t="shared" ca="1" si="66"/>
        <v>47727</v>
      </c>
      <c r="B91" s="2">
        <f ca="1">+IF(MONTH(EDATE(A91,1))=2,EDATE(A91,1),DATE(YEAR(EDATE(A91,1)),MONTH(EDATE(A91,1)),IF(SIMULADOR2!$C$13=50, 5,SIMULADOR2!$C$13) ))</f>
        <v>47757</v>
      </c>
      <c r="C91" s="35">
        <f t="shared" ca="1" si="65"/>
        <v>47732</v>
      </c>
      <c r="E91">
        <f t="shared" si="79"/>
        <v>86</v>
      </c>
      <c r="F91" s="9">
        <f t="shared" ca="1" si="67"/>
        <v>2617</v>
      </c>
      <c r="G91" s="12">
        <f t="shared" ca="1" si="68"/>
        <v>7.4188456418693895E-3</v>
      </c>
      <c r="H91" s="15">
        <f t="shared" ca="1" si="80"/>
        <v>31</v>
      </c>
      <c r="I91" s="14">
        <f ca="1">IF(E91&lt;=SIMULADOR2!$C$19,IF(SIMULADOR2!$C$19=E91,J91*(1+$F$3)^H91+J91*($G$3*H91),(SIMULADOR2!$E$36+$J$1+$K$1+IF(SIMULADOR2!$C$15=SIMULADOR2!$Z$9,SIMULADOR2!$C$16,0))/Calculos!$G$4),0)+M91+N91</f>
        <v>0</v>
      </c>
      <c r="J91" s="14">
        <f>IF(E91&lt;=SIMULADOR2!$C$19,J90-I90+L90+M90+N90,0)</f>
        <v>0</v>
      </c>
      <c r="K91" s="14">
        <f>IF(E91&lt;SIMULADOR2!$C$19,IF(I91-L91&lt;0,0,I91-L91-M91-N91),J91)</f>
        <v>0</v>
      </c>
      <c r="L91" s="14">
        <f t="shared" ca="1" si="69"/>
        <v>0</v>
      </c>
      <c r="M91" s="14">
        <f t="shared" si="81"/>
        <v>0</v>
      </c>
      <c r="N91" s="14">
        <f t="shared" ca="1" si="82"/>
        <v>0</v>
      </c>
      <c r="O91" s="14">
        <f t="shared" si="83"/>
        <v>0</v>
      </c>
      <c r="P91" s="9">
        <f t="shared" ca="1" si="70"/>
        <v>31</v>
      </c>
      <c r="Q91" s="9">
        <f ca="1">+IF(OR(Calculos!B89-SIMULADOR2!$C$25&lt;0,SIMULADOR2!$C$25=0),0,Calculos!B89-SIMULADOR2!$C$25)</f>
        <v>0</v>
      </c>
      <c r="R91" s="9">
        <f t="shared" ca="1" si="91"/>
        <v>0</v>
      </c>
      <c r="S91">
        <f ca="1">+IF(AND(Q92&lt;&gt;0,Q91=0),SIMULADOR2!$C$26,0)</f>
        <v>0</v>
      </c>
      <c r="T91" s="7">
        <f t="shared" ca="1" si="92"/>
        <v>0</v>
      </c>
      <c r="U91" s="7"/>
      <c r="V91" s="7">
        <f t="shared" ca="1" si="84"/>
        <v>0</v>
      </c>
      <c r="W91" s="7">
        <f t="shared" ca="1" si="93"/>
        <v>0</v>
      </c>
      <c r="X91" s="7">
        <f t="shared" ca="1" si="85"/>
        <v>0</v>
      </c>
      <c r="Y91" s="14">
        <f t="shared" ca="1" si="71"/>
        <v>0</v>
      </c>
      <c r="Z91" s="14">
        <f t="shared" ca="1" si="72"/>
        <v>0</v>
      </c>
      <c r="AA91" s="19"/>
      <c r="AB91" s="14">
        <f t="shared" ca="1" si="94"/>
        <v>0</v>
      </c>
      <c r="AC91" s="17">
        <f t="shared" ca="1" si="98"/>
        <v>0</v>
      </c>
      <c r="AE91">
        <f t="shared" ca="1" si="86"/>
        <v>0</v>
      </c>
      <c r="AF91">
        <f t="shared" ca="1" si="97"/>
        <v>0</v>
      </c>
      <c r="AG91" s="7">
        <f t="shared" ca="1" si="95"/>
        <v>0</v>
      </c>
      <c r="AH91">
        <f t="shared" ca="1" si="87"/>
        <v>0</v>
      </c>
      <c r="AI91" s="7">
        <f t="shared" ca="1" si="88"/>
        <v>0</v>
      </c>
      <c r="AJ91" s="7">
        <f t="shared" ca="1" si="89"/>
        <v>0</v>
      </c>
      <c r="AK91" s="7">
        <f t="shared" ca="1" si="73"/>
        <v>0</v>
      </c>
      <c r="AL91" s="7">
        <f t="shared" ca="1" si="74"/>
        <v>0</v>
      </c>
      <c r="AM91" s="14">
        <f t="shared" ca="1" si="96"/>
        <v>0</v>
      </c>
      <c r="AN91" s="7"/>
      <c r="AO91">
        <f t="shared" si="90"/>
        <v>86</v>
      </c>
      <c r="AP91" s="2">
        <f ca="1">+AP90+IF(SIMULADOR2!$C$25&lt;&gt;"",Calculos!P91+Calculos!R91,Calculos!H91)</f>
        <v>47727</v>
      </c>
      <c r="AQ91" s="7">
        <f ca="1">+IF(SUM(T$6:T91)=0,J91,IF($AQ$1=$AT$1,V91,AI91))</f>
        <v>0</v>
      </c>
      <c r="AR91" s="7">
        <f ca="1">+IF(SUM(T$6:T91)=0,M91,IF($AQ$1=$AT$1,Y91,AL91))</f>
        <v>0</v>
      </c>
      <c r="AS91" s="7">
        <f ca="1">+IF(SUM(T$6:T91)=0,N91,IF($AQ$1=$AT$1,Z91,AM91))</f>
        <v>0</v>
      </c>
      <c r="AT91" s="7">
        <f ca="1">+IF(SUM(T$6:T91)=0,0,IF($AQ$1=$AT$1,S91,AH91))</f>
        <v>0</v>
      </c>
      <c r="AU91" s="7">
        <f ca="1">+IF(SUM(T$6:T91)=0,K91,IF($AQ$1=$AT$1,W91,AJ91))</f>
        <v>0</v>
      </c>
      <c r="AV91" s="7">
        <f ca="1">+IF(SUM(T$6:T91)=0,L91,IF($AQ$1=$AT$1,X91,AK91))+AZ91</f>
        <v>0</v>
      </c>
      <c r="AX91" s="14">
        <f ca="1">+SIMULADOR2!L121</f>
        <v>0</v>
      </c>
      <c r="AY91" s="14">
        <f t="shared" ca="1" si="75"/>
        <v>0</v>
      </c>
      <c r="AZ91" s="26">
        <f t="shared" ca="1" si="76"/>
        <v>0</v>
      </c>
      <c r="BB91" s="14">
        <f t="shared" ca="1" si="77"/>
        <v>0</v>
      </c>
      <c r="BD91">
        <f t="shared" ca="1" si="78"/>
        <v>0</v>
      </c>
    </row>
    <row r="92" spans="1:56" x14ac:dyDescent="0.2">
      <c r="A92" s="2">
        <f t="shared" ca="1" si="66"/>
        <v>47757</v>
      </c>
      <c r="B92" s="2">
        <f ca="1">+IF(MONTH(EDATE(A92,1))=2,EDATE(A92,1),DATE(YEAR(EDATE(A92,1)),MONTH(EDATE(A92,1)),IF(SIMULADOR2!$C$13=50, 5,SIMULADOR2!$C$13) ))</f>
        <v>47788</v>
      </c>
      <c r="C92" s="35">
        <f t="shared" ca="1" si="65"/>
        <v>47763</v>
      </c>
      <c r="E92">
        <f t="shared" si="79"/>
        <v>87</v>
      </c>
      <c r="F92" s="9">
        <f t="shared" ca="1" si="67"/>
        <v>2647</v>
      </c>
      <c r="G92" s="12">
        <f t="shared" ca="1" si="68"/>
        <v>7.0133081135135833E-3</v>
      </c>
      <c r="H92" s="15">
        <f t="shared" ca="1" si="80"/>
        <v>30</v>
      </c>
      <c r="I92" s="14">
        <f ca="1">IF(E92&lt;=SIMULADOR2!$C$19,IF(SIMULADOR2!$C$19=E92,J92*(1+$F$3)^H92+J92*($G$3*H92),(SIMULADOR2!$E$36+$J$1+$K$1+IF(SIMULADOR2!$C$15=SIMULADOR2!$Z$9,SIMULADOR2!$C$16,0))/Calculos!$G$4),0)+M92+N92</f>
        <v>0</v>
      </c>
      <c r="J92" s="14">
        <f>IF(E92&lt;=SIMULADOR2!$C$19,J91-I91+L91+M91+N91,0)</f>
        <v>0</v>
      </c>
      <c r="K92" s="14">
        <f>IF(E92&lt;SIMULADOR2!$C$19,IF(I92-L92&lt;0,0,I92-L92-M92-N92),J92)</f>
        <v>0</v>
      </c>
      <c r="L92" s="14">
        <f t="shared" ca="1" si="69"/>
        <v>0</v>
      </c>
      <c r="M92" s="14">
        <f t="shared" si="81"/>
        <v>0</v>
      </c>
      <c r="N92" s="14">
        <f t="shared" ca="1" si="82"/>
        <v>0</v>
      </c>
      <c r="O92" s="14">
        <f t="shared" si="83"/>
        <v>0</v>
      </c>
      <c r="P92" s="9">
        <f t="shared" ca="1" si="70"/>
        <v>30</v>
      </c>
      <c r="Q92" s="9">
        <f ca="1">+IF(OR(Calculos!B90-SIMULADOR2!$C$25&lt;0,SIMULADOR2!$C$25=0),0,Calculos!B90-SIMULADOR2!$C$25)</f>
        <v>0</v>
      </c>
      <c r="R92" s="9">
        <f t="shared" ca="1" si="91"/>
        <v>0</v>
      </c>
      <c r="S92">
        <f ca="1">+IF(AND(Q93&lt;&gt;0,Q92=0),SIMULADOR2!$C$26,0)</f>
        <v>0</v>
      </c>
      <c r="T92" s="7">
        <f t="shared" ca="1" si="92"/>
        <v>0</v>
      </c>
      <c r="U92" s="7"/>
      <c r="V92" s="7">
        <f t="shared" ca="1" si="84"/>
        <v>0</v>
      </c>
      <c r="W92" s="7">
        <f t="shared" ca="1" si="93"/>
        <v>0</v>
      </c>
      <c r="X92" s="7">
        <f t="shared" ca="1" si="85"/>
        <v>0</v>
      </c>
      <c r="Y92" s="14">
        <f t="shared" ca="1" si="71"/>
        <v>0</v>
      </c>
      <c r="Z92" s="14">
        <f t="shared" ca="1" si="72"/>
        <v>0</v>
      </c>
      <c r="AA92" s="19"/>
      <c r="AB92" s="14">
        <f t="shared" ca="1" si="94"/>
        <v>0</v>
      </c>
      <c r="AC92" s="17">
        <f t="shared" ca="1" si="98"/>
        <v>0</v>
      </c>
      <c r="AE92">
        <f t="shared" ca="1" si="86"/>
        <v>0</v>
      </c>
      <c r="AF92">
        <f t="shared" ca="1" si="97"/>
        <v>0</v>
      </c>
      <c r="AG92" s="7">
        <f t="shared" ca="1" si="95"/>
        <v>0</v>
      </c>
      <c r="AH92">
        <f t="shared" ca="1" si="87"/>
        <v>0</v>
      </c>
      <c r="AI92" s="7">
        <f t="shared" ca="1" si="88"/>
        <v>0</v>
      </c>
      <c r="AJ92" s="7">
        <f t="shared" ca="1" si="89"/>
        <v>0</v>
      </c>
      <c r="AK92" s="7">
        <f t="shared" ca="1" si="73"/>
        <v>0</v>
      </c>
      <c r="AL92" s="7">
        <f t="shared" ca="1" si="74"/>
        <v>0</v>
      </c>
      <c r="AM92" s="14">
        <f t="shared" ca="1" si="96"/>
        <v>0</v>
      </c>
      <c r="AN92" s="7"/>
      <c r="AO92">
        <f t="shared" si="90"/>
        <v>87</v>
      </c>
      <c r="AP92" s="2">
        <f ca="1">+AP91+IF(SIMULADOR2!$C$25&lt;&gt;"",Calculos!P92+Calculos!R92,Calculos!H92)</f>
        <v>47757</v>
      </c>
      <c r="AQ92" s="7">
        <f ca="1">+IF(SUM(T$6:T92)=0,J92,IF($AQ$1=$AT$1,V92,AI92))</f>
        <v>0</v>
      </c>
      <c r="AR92" s="7">
        <f ca="1">+IF(SUM(T$6:T92)=0,M92,IF($AQ$1=$AT$1,Y92,AL92))</f>
        <v>0</v>
      </c>
      <c r="AS92" s="7">
        <f ca="1">+IF(SUM(T$6:T92)=0,N92,IF($AQ$1=$AT$1,Z92,AM92))</f>
        <v>0</v>
      </c>
      <c r="AT92" s="7">
        <f ca="1">+IF(SUM(T$6:T92)=0,0,IF($AQ$1=$AT$1,S92,AH92))</f>
        <v>0</v>
      </c>
      <c r="AU92" s="7">
        <f ca="1">+IF(SUM(T$6:T92)=0,K92,IF($AQ$1=$AT$1,W92,AJ92))</f>
        <v>0</v>
      </c>
      <c r="AV92" s="7">
        <f ca="1">+IF(SUM(T$6:T92)=0,L92,IF($AQ$1=$AT$1,X92,AK92))+AZ92</f>
        <v>0</v>
      </c>
      <c r="AX92" s="14">
        <f ca="1">+SIMULADOR2!L122</f>
        <v>0</v>
      </c>
      <c r="AY92" s="14">
        <f t="shared" ca="1" si="75"/>
        <v>0</v>
      </c>
      <c r="AZ92" s="26">
        <f t="shared" ca="1" si="76"/>
        <v>0</v>
      </c>
      <c r="BB92" s="14">
        <f t="shared" ca="1" si="77"/>
        <v>0</v>
      </c>
      <c r="BD92">
        <f t="shared" ca="1" si="78"/>
        <v>0</v>
      </c>
    </row>
    <row r="93" spans="1:56" x14ac:dyDescent="0.2">
      <c r="A93" s="2">
        <f t="shared" ca="1" si="66"/>
        <v>47788</v>
      </c>
      <c r="B93" s="2">
        <f ca="1">+IF(MONTH(EDATE(A93,1))=2,EDATE(A93,1),DATE(YEAR(EDATE(A93,1)),MONTH(EDATE(A93,1)),IF(SIMULADOR2!$C$13=50, 5,SIMULADOR2!$C$13) ))</f>
        <v>47818</v>
      </c>
      <c r="C93" s="35">
        <f t="shared" ca="1" si="65"/>
        <v>47793</v>
      </c>
      <c r="E93">
        <f t="shared" si="79"/>
        <v>88</v>
      </c>
      <c r="F93" s="9">
        <f t="shared" ca="1" si="67"/>
        <v>2678</v>
      </c>
      <c r="G93" s="12">
        <f t="shared" ca="1" si="68"/>
        <v>6.6175270071944636E-3</v>
      </c>
      <c r="H93" s="15">
        <f t="shared" ca="1" si="80"/>
        <v>31</v>
      </c>
      <c r="I93" s="14">
        <f ca="1">IF(E93&lt;=SIMULADOR2!$C$19,IF(SIMULADOR2!$C$19=E93,J93*(1+$F$3)^H93+J93*($G$3*H93),(SIMULADOR2!$E$36+$J$1+$K$1+IF(SIMULADOR2!$C$15=SIMULADOR2!$Z$9,SIMULADOR2!$C$16,0))/Calculos!$G$4),0)+M93+N93</f>
        <v>0</v>
      </c>
      <c r="J93" s="14">
        <f>IF(E93&lt;=SIMULADOR2!$C$19,J92-I92+L92+M92+N92,0)</f>
        <v>0</v>
      </c>
      <c r="K93" s="14">
        <f>IF(E93&lt;SIMULADOR2!$C$19,IF(I93-L93&lt;0,0,I93-L93-M93-N93),J93)</f>
        <v>0</v>
      </c>
      <c r="L93" s="14">
        <f t="shared" ca="1" si="69"/>
        <v>0</v>
      </c>
      <c r="M93" s="14">
        <f t="shared" si="81"/>
        <v>0</v>
      </c>
      <c r="N93" s="14">
        <f t="shared" ca="1" si="82"/>
        <v>0</v>
      </c>
      <c r="O93" s="14">
        <f t="shared" si="83"/>
        <v>0</v>
      </c>
      <c r="P93" s="9">
        <f t="shared" ca="1" si="70"/>
        <v>31</v>
      </c>
      <c r="Q93" s="9">
        <f ca="1">+IF(OR(Calculos!B91-SIMULADOR2!$C$25&lt;0,SIMULADOR2!$C$25=0),0,Calculos!B91-SIMULADOR2!$C$25)</f>
        <v>0</v>
      </c>
      <c r="R93" s="9">
        <f t="shared" ca="1" si="91"/>
        <v>0</v>
      </c>
      <c r="S93">
        <f ca="1">+IF(AND(Q94&lt;&gt;0,Q93=0),SIMULADOR2!$C$26,0)</f>
        <v>0</v>
      </c>
      <c r="T93" s="7">
        <f t="shared" ca="1" si="92"/>
        <v>0</v>
      </c>
      <c r="U93" s="7"/>
      <c r="V93" s="7">
        <f t="shared" ca="1" si="84"/>
        <v>0</v>
      </c>
      <c r="W93" s="7">
        <f t="shared" ca="1" si="93"/>
        <v>0</v>
      </c>
      <c r="X93" s="7">
        <f t="shared" ca="1" si="85"/>
        <v>0</v>
      </c>
      <c r="Y93" s="14">
        <f t="shared" ca="1" si="71"/>
        <v>0</v>
      </c>
      <c r="Z93" s="14">
        <f t="shared" ca="1" si="72"/>
        <v>0</v>
      </c>
      <c r="AA93" s="19"/>
      <c r="AB93" s="14">
        <f t="shared" ca="1" si="94"/>
        <v>0</v>
      </c>
      <c r="AC93" s="17">
        <f t="shared" ca="1" si="98"/>
        <v>0</v>
      </c>
      <c r="AE93">
        <f t="shared" ca="1" si="86"/>
        <v>0</v>
      </c>
      <c r="AF93">
        <f t="shared" ca="1" si="97"/>
        <v>0</v>
      </c>
      <c r="AG93" s="7">
        <f t="shared" ca="1" si="95"/>
        <v>0</v>
      </c>
      <c r="AH93">
        <f t="shared" ca="1" si="87"/>
        <v>0</v>
      </c>
      <c r="AI93" s="7">
        <f t="shared" ca="1" si="88"/>
        <v>0</v>
      </c>
      <c r="AJ93" s="7">
        <f t="shared" ca="1" si="89"/>
        <v>0</v>
      </c>
      <c r="AK93" s="7">
        <f t="shared" ca="1" si="73"/>
        <v>0</v>
      </c>
      <c r="AL93" s="7">
        <f t="shared" ca="1" si="74"/>
        <v>0</v>
      </c>
      <c r="AM93" s="14">
        <f t="shared" ca="1" si="96"/>
        <v>0</v>
      </c>
      <c r="AN93" s="7"/>
      <c r="AO93">
        <f t="shared" si="90"/>
        <v>88</v>
      </c>
      <c r="AP93" s="2">
        <f ca="1">+AP92+IF(SIMULADOR2!$C$25&lt;&gt;"",Calculos!P93+Calculos!R93,Calculos!H93)</f>
        <v>47788</v>
      </c>
      <c r="AQ93" s="7">
        <f ca="1">+IF(SUM(T$6:T93)=0,J93,IF($AQ$1=$AT$1,V93,AI93))</f>
        <v>0</v>
      </c>
      <c r="AR93" s="7">
        <f ca="1">+IF(SUM(T$6:T93)=0,M93,IF($AQ$1=$AT$1,Y93,AL93))</f>
        <v>0</v>
      </c>
      <c r="AS93" s="7">
        <f ca="1">+IF(SUM(T$6:T93)=0,N93,IF($AQ$1=$AT$1,Z93,AM93))</f>
        <v>0</v>
      </c>
      <c r="AT93" s="7">
        <f ca="1">+IF(SUM(T$6:T93)=0,0,IF($AQ$1=$AT$1,S93,AH93))</f>
        <v>0</v>
      </c>
      <c r="AU93" s="7">
        <f ca="1">+IF(SUM(T$6:T93)=0,K93,IF($AQ$1=$AT$1,W93,AJ93))</f>
        <v>0</v>
      </c>
      <c r="AV93" s="7">
        <f ca="1">+IF(SUM(T$6:T93)=0,L93,IF($AQ$1=$AT$1,X93,AK93))+AZ93</f>
        <v>0</v>
      </c>
      <c r="AX93" s="14">
        <f ca="1">+SIMULADOR2!L123</f>
        <v>0</v>
      </c>
      <c r="AY93" s="14">
        <f t="shared" ca="1" si="75"/>
        <v>0</v>
      </c>
      <c r="AZ93" s="26">
        <f t="shared" ca="1" si="76"/>
        <v>0</v>
      </c>
      <c r="BB93" s="14">
        <f t="shared" ca="1" si="77"/>
        <v>0</v>
      </c>
      <c r="BD93">
        <f t="shared" ca="1" si="78"/>
        <v>0</v>
      </c>
    </row>
    <row r="94" spans="1:56" x14ac:dyDescent="0.2">
      <c r="A94" s="2">
        <f t="shared" ca="1" si="66"/>
        <v>47818</v>
      </c>
      <c r="B94" s="2">
        <f ca="1">+IF(MONTH(EDATE(A94,1))=2,EDATE(A94,1),DATE(YEAR(EDATE(A94,1)),MONTH(EDATE(A94,1)),IF(SIMULADOR2!$C$13=50, 5,SIMULADOR2!$C$13) ))</f>
        <v>47849</v>
      </c>
      <c r="C94" s="35">
        <f t="shared" ca="1" si="65"/>
        <v>47824</v>
      </c>
      <c r="E94">
        <f t="shared" si="79"/>
        <v>89</v>
      </c>
      <c r="F94" s="9">
        <f t="shared" ca="1" si="67"/>
        <v>2708</v>
      </c>
      <c r="G94" s="12">
        <f t="shared" ca="1" si="68"/>
        <v>6.255792085634722E-3</v>
      </c>
      <c r="H94" s="15">
        <f t="shared" ca="1" si="80"/>
        <v>30</v>
      </c>
      <c r="I94" s="14">
        <f ca="1">IF(E94&lt;=SIMULADOR2!$C$19,IF(SIMULADOR2!$C$19=E94,J94*(1+$F$3)^H94+J94*($G$3*H94),(SIMULADOR2!$E$36+$J$1+$K$1+IF(SIMULADOR2!$C$15=SIMULADOR2!$Z$9,SIMULADOR2!$C$16,0))/Calculos!$G$4),0)+M94+N94</f>
        <v>0</v>
      </c>
      <c r="J94" s="14">
        <f>IF(E94&lt;=SIMULADOR2!$C$19,J93-I93+L93+M93+N93,0)</f>
        <v>0</v>
      </c>
      <c r="K94" s="14">
        <f>IF(E94&lt;SIMULADOR2!$C$19,IF(I94-L94&lt;0,0,I94-L94-M94-N94),J94)</f>
        <v>0</v>
      </c>
      <c r="L94" s="14">
        <f t="shared" ca="1" si="69"/>
        <v>0</v>
      </c>
      <c r="M94" s="14">
        <f t="shared" si="81"/>
        <v>0</v>
      </c>
      <c r="N94" s="14">
        <f t="shared" ca="1" si="82"/>
        <v>0</v>
      </c>
      <c r="O94" s="14">
        <f t="shared" si="83"/>
        <v>0</v>
      </c>
      <c r="P94" s="9">
        <f t="shared" ca="1" si="70"/>
        <v>30</v>
      </c>
      <c r="Q94" s="9">
        <f ca="1">+IF(OR(Calculos!B92-SIMULADOR2!$C$25&lt;0,SIMULADOR2!$C$25=0),0,Calculos!B92-SIMULADOR2!$C$25)</f>
        <v>0</v>
      </c>
      <c r="R94" s="9">
        <f t="shared" ca="1" si="91"/>
        <v>0</v>
      </c>
      <c r="S94">
        <f ca="1">+IF(AND(Q95&lt;&gt;0,Q94=0),SIMULADOR2!$C$26,0)</f>
        <v>0</v>
      </c>
      <c r="T94" s="7">
        <f t="shared" ca="1" si="92"/>
        <v>0</v>
      </c>
      <c r="U94" s="7"/>
      <c r="V94" s="7">
        <f t="shared" ca="1" si="84"/>
        <v>0</v>
      </c>
      <c r="W94" s="7">
        <f t="shared" ca="1" si="93"/>
        <v>0</v>
      </c>
      <c r="X94" s="7">
        <f t="shared" ca="1" si="85"/>
        <v>0</v>
      </c>
      <c r="Y94" s="14">
        <f t="shared" ca="1" si="71"/>
        <v>0</v>
      </c>
      <c r="Z94" s="14">
        <f t="shared" ca="1" si="72"/>
        <v>0</v>
      </c>
      <c r="AA94" s="19"/>
      <c r="AB94" s="14">
        <f t="shared" ca="1" si="94"/>
        <v>0</v>
      </c>
      <c r="AC94" s="17">
        <f t="shared" ca="1" si="98"/>
        <v>0</v>
      </c>
      <c r="AE94">
        <f t="shared" ca="1" si="86"/>
        <v>0</v>
      </c>
      <c r="AF94">
        <f t="shared" ca="1" si="97"/>
        <v>0</v>
      </c>
      <c r="AG94" s="7">
        <f t="shared" ca="1" si="95"/>
        <v>0</v>
      </c>
      <c r="AH94">
        <f t="shared" ca="1" si="87"/>
        <v>0</v>
      </c>
      <c r="AI94" s="7">
        <f t="shared" ca="1" si="88"/>
        <v>0</v>
      </c>
      <c r="AJ94" s="7">
        <f t="shared" ca="1" si="89"/>
        <v>0</v>
      </c>
      <c r="AK94" s="7">
        <f t="shared" ca="1" si="73"/>
        <v>0</v>
      </c>
      <c r="AL94" s="7">
        <f t="shared" ca="1" si="74"/>
        <v>0</v>
      </c>
      <c r="AM94" s="14">
        <f t="shared" ca="1" si="96"/>
        <v>0</v>
      </c>
      <c r="AN94" s="7"/>
      <c r="AO94">
        <f t="shared" si="90"/>
        <v>89</v>
      </c>
      <c r="AP94" s="2">
        <f ca="1">+AP93+IF(SIMULADOR2!$C$25&lt;&gt;"",Calculos!P94+Calculos!R94,Calculos!H94)</f>
        <v>47818</v>
      </c>
      <c r="AQ94" s="7">
        <f ca="1">+IF(SUM(T$6:T94)=0,J94,IF($AQ$1=$AT$1,V94,AI94))</f>
        <v>0</v>
      </c>
      <c r="AR94" s="7">
        <f ca="1">+IF(SUM(T$6:T94)=0,M94,IF($AQ$1=$AT$1,Y94,AL94))</f>
        <v>0</v>
      </c>
      <c r="AS94" s="7">
        <f ca="1">+IF(SUM(T$6:T94)=0,N94,IF($AQ$1=$AT$1,Z94,AM94))</f>
        <v>0</v>
      </c>
      <c r="AT94" s="7">
        <f ca="1">+IF(SUM(T$6:T94)=0,0,IF($AQ$1=$AT$1,S94,AH94))</f>
        <v>0</v>
      </c>
      <c r="AU94" s="7">
        <f ca="1">+IF(SUM(T$6:T94)=0,K94,IF($AQ$1=$AT$1,W94,AJ94))</f>
        <v>0</v>
      </c>
      <c r="AV94" s="7">
        <f ca="1">+IF(SUM(T$6:T94)=0,L94,IF($AQ$1=$AT$1,X94,AK94))+AZ94</f>
        <v>0</v>
      </c>
      <c r="AX94" s="14">
        <f ca="1">+SIMULADOR2!L124</f>
        <v>0</v>
      </c>
      <c r="AY94" s="14">
        <f t="shared" ca="1" si="75"/>
        <v>0</v>
      </c>
      <c r="AZ94" s="26">
        <f t="shared" ca="1" si="76"/>
        <v>0</v>
      </c>
      <c r="BB94" s="14">
        <f t="shared" ca="1" si="77"/>
        <v>0</v>
      </c>
      <c r="BD94">
        <f t="shared" ca="1" si="78"/>
        <v>0</v>
      </c>
    </row>
    <row r="95" spans="1:56" x14ac:dyDescent="0.2">
      <c r="A95" s="2">
        <f t="shared" ca="1" si="66"/>
        <v>47849</v>
      </c>
      <c r="B95" s="2">
        <f ca="1">+IF(MONTH(EDATE(A95,1))=2,EDATE(A95,1),DATE(YEAR(EDATE(A95,1)),MONTH(EDATE(A95,1)),IF(SIMULADOR2!$C$13=50, 5,SIMULADOR2!$C$13) ))</f>
        <v>47880</v>
      </c>
      <c r="C95" s="35">
        <f t="shared" ca="1" si="65"/>
        <v>47855</v>
      </c>
      <c r="E95">
        <f t="shared" si="79"/>
        <v>90</v>
      </c>
      <c r="F95" s="9">
        <f t="shared" ca="1" si="67"/>
        <v>2739</v>
      </c>
      <c r="G95" s="12">
        <f t="shared" ca="1" si="68"/>
        <v>5.9027597829779789E-3</v>
      </c>
      <c r="H95" s="15">
        <f t="shared" ca="1" si="80"/>
        <v>31</v>
      </c>
      <c r="I95" s="14">
        <f ca="1">IF(E95&lt;=SIMULADOR2!$C$19,IF(SIMULADOR2!$C$19=E95,J95*(1+$F$3)^H95+J95*($G$3*H95),(SIMULADOR2!$E$36+$J$1+$K$1+IF(SIMULADOR2!$C$15=SIMULADOR2!$Z$9,SIMULADOR2!$C$16,0))/Calculos!$G$4),0)+M95+N95</f>
        <v>0</v>
      </c>
      <c r="J95" s="14">
        <f>IF(E95&lt;=SIMULADOR2!$C$19,J94-I94+L94+M94+N94,0)</f>
        <v>0</v>
      </c>
      <c r="K95" s="14">
        <f>IF(E95&lt;SIMULADOR2!$C$19,IF(I95-L95&lt;0,0,I95-L95-M95-N95),J95)</f>
        <v>0</v>
      </c>
      <c r="L95" s="14">
        <f t="shared" ca="1" si="69"/>
        <v>0</v>
      </c>
      <c r="M95" s="14">
        <f t="shared" si="81"/>
        <v>0</v>
      </c>
      <c r="N95" s="14">
        <f t="shared" ca="1" si="82"/>
        <v>0</v>
      </c>
      <c r="O95" s="14">
        <f t="shared" si="83"/>
        <v>0</v>
      </c>
      <c r="P95" s="9">
        <f t="shared" ca="1" si="70"/>
        <v>31</v>
      </c>
      <c r="Q95" s="9">
        <f ca="1">+IF(OR(Calculos!B93-SIMULADOR2!$C$25&lt;0,SIMULADOR2!$C$25=0),0,Calculos!B93-SIMULADOR2!$C$25)</f>
        <v>0</v>
      </c>
      <c r="R95" s="9">
        <f t="shared" ca="1" si="91"/>
        <v>0</v>
      </c>
      <c r="S95">
        <f ca="1">+IF(AND(Q96&lt;&gt;0,Q95=0),SIMULADOR2!$C$26,0)</f>
        <v>0</v>
      </c>
      <c r="T95" s="7">
        <f t="shared" ca="1" si="92"/>
        <v>0</v>
      </c>
      <c r="U95" s="7"/>
      <c r="V95" s="7">
        <f t="shared" ca="1" si="84"/>
        <v>0</v>
      </c>
      <c r="W95" s="7">
        <f t="shared" ca="1" si="93"/>
        <v>0</v>
      </c>
      <c r="X95" s="7">
        <f t="shared" ca="1" si="85"/>
        <v>0</v>
      </c>
      <c r="Y95" s="14">
        <f t="shared" ca="1" si="71"/>
        <v>0</v>
      </c>
      <c r="Z95" s="14">
        <f t="shared" ca="1" si="72"/>
        <v>0</v>
      </c>
      <c r="AA95" s="19"/>
      <c r="AB95" s="14">
        <f t="shared" ca="1" si="94"/>
        <v>0</v>
      </c>
      <c r="AC95" s="17">
        <f t="shared" ca="1" si="98"/>
        <v>0</v>
      </c>
      <c r="AE95">
        <f t="shared" ca="1" si="86"/>
        <v>0</v>
      </c>
      <c r="AF95">
        <f t="shared" ca="1" si="97"/>
        <v>0</v>
      </c>
      <c r="AG95" s="7">
        <f t="shared" ca="1" si="95"/>
        <v>0</v>
      </c>
      <c r="AH95">
        <f t="shared" ca="1" si="87"/>
        <v>0</v>
      </c>
      <c r="AI95" s="7">
        <f t="shared" ca="1" si="88"/>
        <v>0</v>
      </c>
      <c r="AJ95" s="7">
        <f t="shared" ca="1" si="89"/>
        <v>0</v>
      </c>
      <c r="AK95" s="7">
        <f t="shared" ca="1" si="73"/>
        <v>0</v>
      </c>
      <c r="AL95" s="7">
        <f t="shared" ca="1" si="74"/>
        <v>0</v>
      </c>
      <c r="AM95" s="14">
        <f t="shared" ca="1" si="96"/>
        <v>0</v>
      </c>
      <c r="AN95" s="7"/>
      <c r="AO95">
        <f t="shared" si="90"/>
        <v>90</v>
      </c>
      <c r="AP95" s="2">
        <f ca="1">+AP94+IF(SIMULADOR2!$C$25&lt;&gt;"",Calculos!P95+Calculos!R95,Calculos!H95)</f>
        <v>47849</v>
      </c>
      <c r="AQ95" s="7">
        <f ca="1">+IF(SUM(T$6:T95)=0,J95,IF($AQ$1=$AT$1,V95,AI95))</f>
        <v>0</v>
      </c>
      <c r="AR95" s="7">
        <f ca="1">+IF(SUM(T$6:T95)=0,M95,IF($AQ$1=$AT$1,Y95,AL95))</f>
        <v>0</v>
      </c>
      <c r="AS95" s="7">
        <f ca="1">+IF(SUM(T$6:T95)=0,N95,IF($AQ$1=$AT$1,Z95,AM95))</f>
        <v>0</v>
      </c>
      <c r="AT95" s="7">
        <f ca="1">+IF(SUM(T$6:T95)=0,0,IF($AQ$1=$AT$1,S95,AH95))</f>
        <v>0</v>
      </c>
      <c r="AU95" s="7">
        <f ca="1">+IF(SUM(T$6:T95)=0,K95,IF($AQ$1=$AT$1,W95,AJ95))</f>
        <v>0</v>
      </c>
      <c r="AV95" s="7">
        <f ca="1">+IF(SUM(T$6:T95)=0,L95,IF($AQ$1=$AT$1,X95,AK95))+AZ95</f>
        <v>0</v>
      </c>
      <c r="AX95" s="14">
        <f ca="1">+SIMULADOR2!L125</f>
        <v>0</v>
      </c>
      <c r="AY95" s="14">
        <f t="shared" ca="1" si="75"/>
        <v>0</v>
      </c>
      <c r="AZ95" s="26">
        <f t="shared" ca="1" si="76"/>
        <v>0</v>
      </c>
      <c r="BB95" s="14">
        <f t="shared" ca="1" si="77"/>
        <v>0</v>
      </c>
      <c r="BD95">
        <f t="shared" ca="1" si="78"/>
        <v>0</v>
      </c>
    </row>
    <row r="96" spans="1:56" x14ac:dyDescent="0.2">
      <c r="A96" s="2">
        <f t="shared" ca="1" si="66"/>
        <v>47880</v>
      </c>
      <c r="B96" s="2">
        <f ca="1">+IF(MONTH(EDATE(A96,1))=2,EDATE(A96,1),DATE(YEAR(EDATE(A96,1)),MONTH(EDATE(A96,1)),IF(SIMULADOR2!$C$13=50, 5,SIMULADOR2!$C$13) ))</f>
        <v>47908</v>
      </c>
      <c r="C96" s="35">
        <f t="shared" ca="1" si="65"/>
        <v>47883</v>
      </c>
      <c r="E96">
        <f t="shared" si="79"/>
        <v>91</v>
      </c>
      <c r="F96" s="9">
        <f t="shared" ca="1" si="67"/>
        <v>2770</v>
      </c>
      <c r="G96" s="12">
        <f t="shared" ca="1" si="68"/>
        <v>5.56965010642726E-3</v>
      </c>
      <c r="H96" s="15">
        <f t="shared" ca="1" si="80"/>
        <v>31</v>
      </c>
      <c r="I96" s="14">
        <f ca="1">IF(E96&lt;=SIMULADOR2!$C$19,IF(SIMULADOR2!$C$19=E96,J96*(1+$F$3)^H96+J96*($G$3*H96),(SIMULADOR2!$E$36+$J$1+$K$1+IF(SIMULADOR2!$C$15=SIMULADOR2!$Z$9,SIMULADOR2!$C$16,0))/Calculos!$G$4),0)+M96+N96</f>
        <v>0</v>
      </c>
      <c r="J96" s="14">
        <f>IF(E96&lt;=SIMULADOR2!$C$19,J95-I95+L95+M95+N95,0)</f>
        <v>0</v>
      </c>
      <c r="K96" s="14">
        <f>IF(E96&lt;SIMULADOR2!$C$19,IF(I96-L96&lt;0,0,I96-L96-M96-N96),J96)</f>
        <v>0</v>
      </c>
      <c r="L96" s="14">
        <f t="shared" ca="1" si="69"/>
        <v>0</v>
      </c>
      <c r="M96" s="14">
        <f t="shared" si="81"/>
        <v>0</v>
      </c>
      <c r="N96" s="14">
        <f t="shared" ca="1" si="82"/>
        <v>0</v>
      </c>
      <c r="O96" s="14">
        <f t="shared" si="83"/>
        <v>0</v>
      </c>
      <c r="P96" s="9">
        <f t="shared" ca="1" si="70"/>
        <v>31</v>
      </c>
      <c r="Q96" s="9">
        <f ca="1">+IF(OR(Calculos!B94-SIMULADOR2!$C$25&lt;0,SIMULADOR2!$C$25=0),0,Calculos!B94-SIMULADOR2!$C$25)</f>
        <v>0</v>
      </c>
      <c r="R96" s="9">
        <f t="shared" ca="1" si="91"/>
        <v>0</v>
      </c>
      <c r="S96">
        <f ca="1">+IF(AND(Q97&lt;&gt;0,Q96=0),SIMULADOR2!$C$26,0)</f>
        <v>0</v>
      </c>
      <c r="T96" s="7">
        <f t="shared" ca="1" si="92"/>
        <v>0</v>
      </c>
      <c r="U96" s="7"/>
      <c r="V96" s="7">
        <f t="shared" ca="1" si="84"/>
        <v>0</v>
      </c>
      <c r="W96" s="7">
        <f t="shared" ca="1" si="93"/>
        <v>0</v>
      </c>
      <c r="X96" s="7">
        <f t="shared" ca="1" si="85"/>
        <v>0</v>
      </c>
      <c r="Y96" s="14">
        <f t="shared" ca="1" si="71"/>
        <v>0</v>
      </c>
      <c r="Z96" s="14">
        <f t="shared" ca="1" si="72"/>
        <v>0</v>
      </c>
      <c r="AA96" s="19"/>
      <c r="AB96" s="14">
        <f t="shared" ca="1" si="94"/>
        <v>0</v>
      </c>
      <c r="AC96" s="17">
        <f t="shared" ca="1" si="98"/>
        <v>0</v>
      </c>
      <c r="AE96">
        <f t="shared" ca="1" si="86"/>
        <v>0</v>
      </c>
      <c r="AF96">
        <f t="shared" ca="1" si="97"/>
        <v>0</v>
      </c>
      <c r="AG96" s="7">
        <f t="shared" ca="1" si="95"/>
        <v>0</v>
      </c>
      <c r="AH96">
        <f t="shared" ca="1" si="87"/>
        <v>0</v>
      </c>
      <c r="AI96" s="7">
        <f t="shared" ca="1" si="88"/>
        <v>0</v>
      </c>
      <c r="AJ96" s="7">
        <f t="shared" ca="1" si="89"/>
        <v>0</v>
      </c>
      <c r="AK96" s="7">
        <f t="shared" ca="1" si="73"/>
        <v>0</v>
      </c>
      <c r="AL96" s="7">
        <f t="shared" ca="1" si="74"/>
        <v>0</v>
      </c>
      <c r="AM96" s="14">
        <f t="shared" ca="1" si="96"/>
        <v>0</v>
      </c>
      <c r="AN96" s="7"/>
      <c r="AO96">
        <f t="shared" si="90"/>
        <v>91</v>
      </c>
      <c r="AP96" s="2">
        <f ca="1">+AP95+IF(SIMULADOR2!$C$25&lt;&gt;"",Calculos!P96+Calculos!R96,Calculos!H96)</f>
        <v>47880</v>
      </c>
      <c r="AQ96" s="7">
        <f ca="1">+IF(SUM(T$6:T96)=0,J96,IF($AQ$1=$AT$1,V96,AI96))</f>
        <v>0</v>
      </c>
      <c r="AR96" s="7">
        <f ca="1">+IF(SUM(T$6:T96)=0,M96,IF($AQ$1=$AT$1,Y96,AL96))</f>
        <v>0</v>
      </c>
      <c r="AS96" s="7">
        <f ca="1">+IF(SUM(T$6:T96)=0,N96,IF($AQ$1=$AT$1,Z96,AM96))</f>
        <v>0</v>
      </c>
      <c r="AT96" s="7">
        <f ca="1">+IF(SUM(T$6:T96)=0,0,IF($AQ$1=$AT$1,S96,AH96))</f>
        <v>0</v>
      </c>
      <c r="AU96" s="7">
        <f ca="1">+IF(SUM(T$6:T96)=0,K96,IF($AQ$1=$AT$1,W96,AJ96))</f>
        <v>0</v>
      </c>
      <c r="AV96" s="7">
        <f ca="1">+IF(SUM(T$6:T96)=0,L96,IF($AQ$1=$AT$1,X96,AK96))+AZ96</f>
        <v>0</v>
      </c>
      <c r="AX96" s="14">
        <f ca="1">+SIMULADOR2!L126</f>
        <v>0</v>
      </c>
      <c r="AY96" s="14">
        <f t="shared" ca="1" si="75"/>
        <v>0</v>
      </c>
      <c r="AZ96" s="26">
        <f t="shared" ca="1" si="76"/>
        <v>0</v>
      </c>
      <c r="BB96" s="14">
        <f t="shared" ca="1" si="77"/>
        <v>0</v>
      </c>
      <c r="BD96">
        <f t="shared" ca="1" si="78"/>
        <v>0</v>
      </c>
    </row>
    <row r="97" spans="1:56" x14ac:dyDescent="0.2">
      <c r="A97" s="2">
        <f t="shared" ca="1" si="66"/>
        <v>47908</v>
      </c>
      <c r="B97" s="2">
        <f ca="1">+IF(MONTH(EDATE(A97,1))=2,EDATE(A97,1),DATE(YEAR(EDATE(A97,1)),MONTH(EDATE(A97,1)),IF(SIMULADOR2!$C$13=50, 5,SIMULADOR2!$C$13) ))</f>
        <v>47939</v>
      </c>
      <c r="C97" s="35">
        <f t="shared" ca="1" si="65"/>
        <v>47914</v>
      </c>
      <c r="E97">
        <f t="shared" si="79"/>
        <v>92</v>
      </c>
      <c r="F97" s="9">
        <f t="shared" ca="1" si="67"/>
        <v>2798</v>
      </c>
      <c r="G97" s="12">
        <f t="shared" ca="1" si="68"/>
        <v>5.2849642999513481E-3</v>
      </c>
      <c r="H97" s="15">
        <f t="shared" ca="1" si="80"/>
        <v>28</v>
      </c>
      <c r="I97" s="14">
        <f ca="1">IF(E97&lt;=SIMULADOR2!$C$19,IF(SIMULADOR2!$C$19=E97,J97*(1+$F$3)^H97+J97*($G$3*H97),(SIMULADOR2!$E$36+$J$1+$K$1+IF(SIMULADOR2!$C$15=SIMULADOR2!$Z$9,SIMULADOR2!$C$16,0))/Calculos!$G$4),0)+M97+N97</f>
        <v>0</v>
      </c>
      <c r="J97" s="14">
        <f>IF(E97&lt;=SIMULADOR2!$C$19,J96-I96+L96+M96+N96,0)</f>
        <v>0</v>
      </c>
      <c r="K97" s="14">
        <f>IF(E97&lt;SIMULADOR2!$C$19,IF(I97-L97&lt;0,0,I97-L97-M97-N97),J97)</f>
        <v>0</v>
      </c>
      <c r="L97" s="14">
        <f t="shared" ca="1" si="69"/>
        <v>0</v>
      </c>
      <c r="M97" s="14">
        <f t="shared" si="81"/>
        <v>0</v>
      </c>
      <c r="N97" s="14">
        <f t="shared" ca="1" si="82"/>
        <v>0</v>
      </c>
      <c r="O97" s="14">
        <f t="shared" si="83"/>
        <v>0</v>
      </c>
      <c r="P97" s="9">
        <f t="shared" ca="1" si="70"/>
        <v>28</v>
      </c>
      <c r="Q97" s="9">
        <f ca="1">+IF(OR(Calculos!B95-SIMULADOR2!$C$25&lt;0,SIMULADOR2!$C$25=0),0,Calculos!B95-SIMULADOR2!$C$25)</f>
        <v>0</v>
      </c>
      <c r="R97" s="9">
        <f t="shared" ca="1" si="91"/>
        <v>0</v>
      </c>
      <c r="S97">
        <f ca="1">+IF(AND(Q98&lt;&gt;0,Q97=0),SIMULADOR2!$C$26,0)</f>
        <v>0</v>
      </c>
      <c r="T97" s="7">
        <f t="shared" ca="1" si="92"/>
        <v>0</v>
      </c>
      <c r="U97" s="7"/>
      <c r="V97" s="7">
        <f t="shared" ca="1" si="84"/>
        <v>0</v>
      </c>
      <c r="W97" s="7">
        <f t="shared" ca="1" si="93"/>
        <v>0</v>
      </c>
      <c r="X97" s="7">
        <f t="shared" ca="1" si="85"/>
        <v>0</v>
      </c>
      <c r="Y97" s="14">
        <f t="shared" ca="1" si="71"/>
        <v>0</v>
      </c>
      <c r="Z97" s="14">
        <f t="shared" ca="1" si="72"/>
        <v>0</v>
      </c>
      <c r="AA97" s="19"/>
      <c r="AB97" s="14">
        <f t="shared" ca="1" si="94"/>
        <v>0</v>
      </c>
      <c r="AC97" s="17">
        <f t="shared" ca="1" si="98"/>
        <v>0</v>
      </c>
      <c r="AE97">
        <f t="shared" ca="1" si="86"/>
        <v>0</v>
      </c>
      <c r="AF97">
        <f t="shared" ca="1" si="97"/>
        <v>0</v>
      </c>
      <c r="AG97" s="7">
        <f t="shared" ca="1" si="95"/>
        <v>0</v>
      </c>
      <c r="AH97">
        <f t="shared" ca="1" si="87"/>
        <v>0</v>
      </c>
      <c r="AI97" s="7">
        <f t="shared" ca="1" si="88"/>
        <v>0</v>
      </c>
      <c r="AJ97" s="7">
        <f t="shared" ca="1" si="89"/>
        <v>0</v>
      </c>
      <c r="AK97" s="7">
        <f t="shared" ca="1" si="73"/>
        <v>0</v>
      </c>
      <c r="AL97" s="7">
        <f t="shared" ca="1" si="74"/>
        <v>0</v>
      </c>
      <c r="AM97" s="14">
        <f t="shared" ca="1" si="96"/>
        <v>0</v>
      </c>
      <c r="AN97" s="7"/>
      <c r="AO97">
        <f t="shared" si="90"/>
        <v>92</v>
      </c>
      <c r="AP97" s="2">
        <f ca="1">+AP96+IF(SIMULADOR2!$C$25&lt;&gt;"",Calculos!P97+Calculos!R97,Calculos!H97)</f>
        <v>47908</v>
      </c>
      <c r="AQ97" s="7">
        <f ca="1">+IF(SUM(T$6:T97)=0,J97,IF($AQ$1=$AT$1,V97,AI97))</f>
        <v>0</v>
      </c>
      <c r="AR97" s="7">
        <f ca="1">+IF(SUM(T$6:T97)=0,M97,IF($AQ$1=$AT$1,Y97,AL97))</f>
        <v>0</v>
      </c>
      <c r="AS97" s="7">
        <f ca="1">+IF(SUM(T$6:T97)=0,N97,IF($AQ$1=$AT$1,Z97,AM97))</f>
        <v>0</v>
      </c>
      <c r="AT97" s="7">
        <f ca="1">+IF(SUM(T$6:T97)=0,0,IF($AQ$1=$AT$1,S97,AH97))</f>
        <v>0</v>
      </c>
      <c r="AU97" s="7">
        <f ca="1">+IF(SUM(T$6:T97)=0,K97,IF($AQ$1=$AT$1,W97,AJ97))</f>
        <v>0</v>
      </c>
      <c r="AV97" s="7">
        <f ca="1">+IF(SUM(T$6:T97)=0,L97,IF($AQ$1=$AT$1,X97,AK97))+AZ97</f>
        <v>0</v>
      </c>
      <c r="AX97" s="14">
        <f ca="1">+SIMULADOR2!L127</f>
        <v>0</v>
      </c>
      <c r="AY97" s="14">
        <f t="shared" ca="1" si="75"/>
        <v>0</v>
      </c>
      <c r="AZ97" s="26">
        <f t="shared" ca="1" si="76"/>
        <v>0</v>
      </c>
      <c r="BB97" s="14">
        <f t="shared" ca="1" si="77"/>
        <v>0</v>
      </c>
      <c r="BD97">
        <f t="shared" ca="1" si="78"/>
        <v>0</v>
      </c>
    </row>
    <row r="98" spans="1:56" x14ac:dyDescent="0.2">
      <c r="A98" s="2">
        <f t="shared" ca="1" si="66"/>
        <v>47939</v>
      </c>
      <c r="B98" s="2">
        <f ca="1">+IF(MONTH(EDATE(A98,1))=2,EDATE(A98,1),DATE(YEAR(EDATE(A98,1)),MONTH(EDATE(A98,1)),IF(SIMULADOR2!$C$13=50, 5,SIMULADOR2!$C$13) ))</f>
        <v>47969</v>
      </c>
      <c r="C98" s="35">
        <f t="shared" ca="1" si="65"/>
        <v>47944</v>
      </c>
      <c r="E98">
        <f t="shared" si="79"/>
        <v>93</v>
      </c>
      <c r="F98" s="9">
        <f t="shared" ca="1" si="67"/>
        <v>2829</v>
      </c>
      <c r="G98" s="12">
        <f t="shared" ca="1" si="68"/>
        <v>4.9867185956935477E-3</v>
      </c>
      <c r="H98" s="15">
        <f t="shared" ca="1" si="80"/>
        <v>31</v>
      </c>
      <c r="I98" s="14">
        <f ca="1">IF(E98&lt;=SIMULADOR2!$C$19,IF(SIMULADOR2!$C$19=E98,J98*(1+$F$3)^H98+J98*($G$3*H98),(SIMULADOR2!$E$36+$J$1+$K$1+IF(SIMULADOR2!$C$15=SIMULADOR2!$Z$9,SIMULADOR2!$C$16,0))/Calculos!$G$4),0)+M98+N98</f>
        <v>0</v>
      </c>
      <c r="J98" s="14">
        <f>IF(E98&lt;=SIMULADOR2!$C$19,J97-I97+L97+M97+N97,0)</f>
        <v>0</v>
      </c>
      <c r="K98" s="14">
        <f>IF(E98&lt;SIMULADOR2!$C$19,IF(I98-L98&lt;0,0,I98-L98-M98-N98),J98)</f>
        <v>0</v>
      </c>
      <c r="L98" s="14">
        <f t="shared" ca="1" si="69"/>
        <v>0</v>
      </c>
      <c r="M98" s="14">
        <f t="shared" si="81"/>
        <v>0</v>
      </c>
      <c r="N98" s="14">
        <f t="shared" ca="1" si="82"/>
        <v>0</v>
      </c>
      <c r="O98" s="14">
        <f t="shared" si="83"/>
        <v>0</v>
      </c>
      <c r="P98" s="9">
        <f t="shared" ca="1" si="70"/>
        <v>31</v>
      </c>
      <c r="Q98" s="9">
        <f ca="1">+IF(OR(Calculos!B96-SIMULADOR2!$C$25&lt;0,SIMULADOR2!$C$25=0),0,Calculos!B96-SIMULADOR2!$C$25)</f>
        <v>0</v>
      </c>
      <c r="R98" s="9">
        <f t="shared" ca="1" si="91"/>
        <v>0</v>
      </c>
      <c r="S98">
        <f ca="1">+IF(AND(Q99&lt;&gt;0,Q98=0),SIMULADOR2!$C$26,0)</f>
        <v>0</v>
      </c>
      <c r="T98" s="7">
        <f t="shared" ca="1" si="92"/>
        <v>0</v>
      </c>
      <c r="U98" s="7"/>
      <c r="V98" s="7">
        <f t="shared" ca="1" si="84"/>
        <v>0</v>
      </c>
      <c r="W98" s="7">
        <f t="shared" ca="1" si="93"/>
        <v>0</v>
      </c>
      <c r="X98" s="7">
        <f t="shared" ca="1" si="85"/>
        <v>0</v>
      </c>
      <c r="Y98" s="14">
        <f t="shared" ca="1" si="71"/>
        <v>0</v>
      </c>
      <c r="Z98" s="14">
        <f t="shared" ca="1" si="72"/>
        <v>0</v>
      </c>
      <c r="AA98" s="19"/>
      <c r="AB98" s="14">
        <f t="shared" ca="1" si="94"/>
        <v>0</v>
      </c>
      <c r="AC98" s="17">
        <f t="shared" ca="1" si="98"/>
        <v>0</v>
      </c>
      <c r="AE98">
        <f t="shared" ca="1" si="86"/>
        <v>0</v>
      </c>
      <c r="AF98">
        <f t="shared" ca="1" si="97"/>
        <v>0</v>
      </c>
      <c r="AG98" s="7">
        <f t="shared" ca="1" si="95"/>
        <v>0</v>
      </c>
      <c r="AH98">
        <f t="shared" ca="1" si="87"/>
        <v>0</v>
      </c>
      <c r="AI98" s="7">
        <f t="shared" ca="1" si="88"/>
        <v>0</v>
      </c>
      <c r="AJ98" s="7">
        <f t="shared" ca="1" si="89"/>
        <v>0</v>
      </c>
      <c r="AK98" s="7">
        <f t="shared" ca="1" si="73"/>
        <v>0</v>
      </c>
      <c r="AL98" s="7">
        <f t="shared" ca="1" si="74"/>
        <v>0</v>
      </c>
      <c r="AM98" s="14">
        <f t="shared" ca="1" si="96"/>
        <v>0</v>
      </c>
      <c r="AN98" s="7"/>
      <c r="AO98">
        <f t="shared" si="90"/>
        <v>93</v>
      </c>
      <c r="AP98" s="2">
        <f ca="1">+AP97+IF(SIMULADOR2!$C$25&lt;&gt;"",Calculos!P98+Calculos!R98,Calculos!H98)</f>
        <v>47939</v>
      </c>
      <c r="AQ98" s="7">
        <f ca="1">+IF(SUM(T$6:T98)=0,J98,IF($AQ$1=$AT$1,V98,AI98))</f>
        <v>0</v>
      </c>
      <c r="AR98" s="7">
        <f ca="1">+IF(SUM(T$6:T98)=0,M98,IF($AQ$1=$AT$1,Y98,AL98))</f>
        <v>0</v>
      </c>
      <c r="AS98" s="7">
        <f ca="1">+IF(SUM(T$6:T98)=0,N98,IF($AQ$1=$AT$1,Z98,AM98))</f>
        <v>0</v>
      </c>
      <c r="AT98" s="7">
        <f ca="1">+IF(SUM(T$6:T98)=0,0,IF($AQ$1=$AT$1,S98,AH98))</f>
        <v>0</v>
      </c>
      <c r="AU98" s="7">
        <f ca="1">+IF(SUM(T$6:T98)=0,K98,IF($AQ$1=$AT$1,W98,AJ98))</f>
        <v>0</v>
      </c>
      <c r="AV98" s="7">
        <f ca="1">+IF(SUM(T$6:T98)=0,L98,IF($AQ$1=$AT$1,X98,AK98))+AZ98</f>
        <v>0</v>
      </c>
      <c r="AX98" s="14">
        <f ca="1">+SIMULADOR2!L128</f>
        <v>0</v>
      </c>
      <c r="AY98" s="14">
        <f t="shared" ca="1" si="75"/>
        <v>0</v>
      </c>
      <c r="AZ98" s="26">
        <f t="shared" ca="1" si="76"/>
        <v>0</v>
      </c>
      <c r="BB98" s="14">
        <f t="shared" ca="1" si="77"/>
        <v>0</v>
      </c>
      <c r="BD98">
        <f t="shared" ca="1" si="78"/>
        <v>0</v>
      </c>
    </row>
    <row r="99" spans="1:56" x14ac:dyDescent="0.2">
      <c r="A99" s="2">
        <f t="shared" ca="1" si="66"/>
        <v>47969</v>
      </c>
      <c r="B99" s="2">
        <f ca="1">+IF(MONTH(EDATE(A99,1))=2,EDATE(A99,1),DATE(YEAR(EDATE(A99,1)),MONTH(EDATE(A99,1)),IF(SIMULADOR2!$C$13=50, 5,SIMULADOR2!$C$13) ))</f>
        <v>48000</v>
      </c>
      <c r="C99" s="35">
        <f t="shared" ca="1" si="65"/>
        <v>47975</v>
      </c>
      <c r="E99">
        <f t="shared" si="79"/>
        <v>94</v>
      </c>
      <c r="F99" s="9">
        <f t="shared" ca="1" si="67"/>
        <v>2859</v>
      </c>
      <c r="G99" s="12">
        <f t="shared" ca="1" si="68"/>
        <v>4.7141288113084498E-3</v>
      </c>
      <c r="H99" s="15">
        <f t="shared" ca="1" si="80"/>
        <v>30</v>
      </c>
      <c r="I99" s="14">
        <f ca="1">IF(E99&lt;=SIMULADOR2!$C$19,IF(SIMULADOR2!$C$19=E99,J99*(1+$F$3)^H99+J99*($G$3*H99),(SIMULADOR2!$E$36+$J$1+$K$1+IF(SIMULADOR2!$C$15=SIMULADOR2!$Z$9,SIMULADOR2!$C$16,0))/Calculos!$G$4),0)+M99+N99</f>
        <v>0</v>
      </c>
      <c r="J99" s="14">
        <f>IF(E99&lt;=SIMULADOR2!$C$19,J98-I98+L98+M98+N98,0)</f>
        <v>0</v>
      </c>
      <c r="K99" s="14">
        <f>IF(E99&lt;SIMULADOR2!$C$19,IF(I99-L99&lt;0,0,I99-L99-M99-N99),J99)</f>
        <v>0</v>
      </c>
      <c r="L99" s="14">
        <f t="shared" ca="1" si="69"/>
        <v>0</v>
      </c>
      <c r="M99" s="14">
        <f t="shared" si="81"/>
        <v>0</v>
      </c>
      <c r="N99" s="14">
        <f t="shared" ca="1" si="82"/>
        <v>0</v>
      </c>
      <c r="O99" s="14">
        <f t="shared" si="83"/>
        <v>0</v>
      </c>
      <c r="P99" s="9">
        <f t="shared" ca="1" si="70"/>
        <v>30</v>
      </c>
      <c r="Q99" s="9">
        <f ca="1">+IF(OR(Calculos!B97-SIMULADOR2!$C$25&lt;0,SIMULADOR2!$C$25=0),0,Calculos!B97-SIMULADOR2!$C$25)</f>
        <v>0</v>
      </c>
      <c r="R99" s="9">
        <f t="shared" ca="1" si="91"/>
        <v>0</v>
      </c>
      <c r="S99">
        <f ca="1">+IF(AND(Q100&lt;&gt;0,Q99=0),SIMULADOR2!$C$26,0)</f>
        <v>0</v>
      </c>
      <c r="T99" s="7">
        <f t="shared" ca="1" si="92"/>
        <v>0</v>
      </c>
      <c r="U99" s="7"/>
      <c r="V99" s="7">
        <f t="shared" ca="1" si="84"/>
        <v>0</v>
      </c>
      <c r="W99" s="7">
        <f t="shared" ca="1" si="93"/>
        <v>0</v>
      </c>
      <c r="X99" s="7">
        <f t="shared" ca="1" si="85"/>
        <v>0</v>
      </c>
      <c r="Y99" s="14">
        <f t="shared" ca="1" si="71"/>
        <v>0</v>
      </c>
      <c r="Z99" s="14">
        <f t="shared" ca="1" si="72"/>
        <v>0</v>
      </c>
      <c r="AA99" s="19"/>
      <c r="AB99" s="14">
        <f t="shared" ca="1" si="94"/>
        <v>0</v>
      </c>
      <c r="AC99" s="17">
        <f t="shared" ca="1" si="98"/>
        <v>0</v>
      </c>
      <c r="AE99">
        <f t="shared" ca="1" si="86"/>
        <v>0</v>
      </c>
      <c r="AF99">
        <f t="shared" ca="1" si="97"/>
        <v>0</v>
      </c>
      <c r="AG99" s="7">
        <f t="shared" ca="1" si="95"/>
        <v>0</v>
      </c>
      <c r="AH99">
        <f t="shared" ca="1" si="87"/>
        <v>0</v>
      </c>
      <c r="AI99" s="7">
        <f t="shared" ca="1" si="88"/>
        <v>0</v>
      </c>
      <c r="AJ99" s="7">
        <f t="shared" ca="1" si="89"/>
        <v>0</v>
      </c>
      <c r="AK99" s="7">
        <f t="shared" ca="1" si="73"/>
        <v>0</v>
      </c>
      <c r="AL99" s="7">
        <f t="shared" ca="1" si="74"/>
        <v>0</v>
      </c>
      <c r="AM99" s="14">
        <f t="shared" ca="1" si="96"/>
        <v>0</v>
      </c>
      <c r="AN99" s="7"/>
      <c r="AO99">
        <f t="shared" si="90"/>
        <v>94</v>
      </c>
      <c r="AP99" s="2">
        <f ca="1">+AP98+IF(SIMULADOR2!$C$25&lt;&gt;"",Calculos!P99+Calculos!R99,Calculos!H99)</f>
        <v>47969</v>
      </c>
      <c r="AQ99" s="7">
        <f ca="1">+IF(SUM(T$6:T99)=0,J99,IF($AQ$1=$AT$1,V99,AI99))</f>
        <v>0</v>
      </c>
      <c r="AR99" s="7">
        <f ca="1">+IF(SUM(T$6:T99)=0,M99,IF($AQ$1=$AT$1,Y99,AL99))</f>
        <v>0</v>
      </c>
      <c r="AS99" s="7">
        <f ca="1">+IF(SUM(T$6:T99)=0,N99,IF($AQ$1=$AT$1,Z99,AM99))</f>
        <v>0</v>
      </c>
      <c r="AT99" s="7">
        <f ca="1">+IF(SUM(T$6:T99)=0,0,IF($AQ$1=$AT$1,S99,AH99))</f>
        <v>0</v>
      </c>
      <c r="AU99" s="7">
        <f ca="1">+IF(SUM(T$6:T99)=0,K99,IF($AQ$1=$AT$1,W99,AJ99))</f>
        <v>0</v>
      </c>
      <c r="AV99" s="7">
        <f ca="1">+IF(SUM(T$6:T99)=0,L99,IF($AQ$1=$AT$1,X99,AK99))+AZ99</f>
        <v>0</v>
      </c>
      <c r="AX99" s="14">
        <f ca="1">+SIMULADOR2!L129</f>
        <v>0</v>
      </c>
      <c r="AY99" s="14">
        <f t="shared" ca="1" si="75"/>
        <v>0</v>
      </c>
      <c r="AZ99" s="26">
        <f t="shared" ca="1" si="76"/>
        <v>0</v>
      </c>
      <c r="BB99" s="14">
        <f t="shared" ca="1" si="77"/>
        <v>0</v>
      </c>
      <c r="BD99">
        <f t="shared" ca="1" si="78"/>
        <v>0</v>
      </c>
    </row>
    <row r="100" spans="1:56" x14ac:dyDescent="0.2">
      <c r="A100" s="2">
        <f t="shared" ca="1" si="66"/>
        <v>48000</v>
      </c>
      <c r="B100" s="2">
        <f ca="1">+IF(MONTH(EDATE(A100,1))=2,EDATE(A100,1),DATE(YEAR(EDATE(A100,1)),MONTH(EDATE(A100,1)),IF(SIMULADOR2!$C$13=50, 5,SIMULADOR2!$C$13) ))</f>
        <v>48030</v>
      </c>
      <c r="C100" s="35">
        <f t="shared" ca="1" si="65"/>
        <v>48005</v>
      </c>
      <c r="E100">
        <f t="shared" si="79"/>
        <v>95</v>
      </c>
      <c r="F100" s="9">
        <f t="shared" ca="1" si="67"/>
        <v>2890</v>
      </c>
      <c r="G100" s="12">
        <f t="shared" ca="1" si="68"/>
        <v>4.4480969920767423E-3</v>
      </c>
      <c r="H100" s="15">
        <f t="shared" ca="1" si="80"/>
        <v>31</v>
      </c>
      <c r="I100" s="14">
        <f ca="1">IF(E100&lt;=SIMULADOR2!$C$19,IF(SIMULADOR2!$C$19=E100,J100*(1+$F$3)^H100+J100*($G$3*H100),(SIMULADOR2!$E$36+$J$1+$K$1+IF(SIMULADOR2!$C$15=SIMULADOR2!$Z$9,SIMULADOR2!$C$16,0))/Calculos!$G$4),0)+M100+N100</f>
        <v>0</v>
      </c>
      <c r="J100" s="14">
        <f>IF(E100&lt;=SIMULADOR2!$C$19,J99-I99+L99+M99+N99,0)</f>
        <v>0</v>
      </c>
      <c r="K100" s="14">
        <f>IF(E100&lt;SIMULADOR2!$C$19,IF(I100-L100&lt;0,0,I100-L100-M100-N100),J100)</f>
        <v>0</v>
      </c>
      <c r="L100" s="14">
        <f t="shared" ca="1" si="69"/>
        <v>0</v>
      </c>
      <c r="M100" s="14">
        <f t="shared" si="81"/>
        <v>0</v>
      </c>
      <c r="N100" s="14">
        <f t="shared" ca="1" si="82"/>
        <v>0</v>
      </c>
      <c r="O100" s="14">
        <f t="shared" si="83"/>
        <v>0</v>
      </c>
      <c r="P100" s="9">
        <f t="shared" ca="1" si="70"/>
        <v>31</v>
      </c>
      <c r="Q100" s="9">
        <f ca="1">+IF(OR(Calculos!B98-SIMULADOR2!$C$25&lt;0,SIMULADOR2!$C$25=0),0,Calculos!B98-SIMULADOR2!$C$25)</f>
        <v>0</v>
      </c>
      <c r="R100" s="9">
        <f t="shared" ca="1" si="91"/>
        <v>0</v>
      </c>
      <c r="S100">
        <f ca="1">+IF(AND(Q101&lt;&gt;0,Q100=0),SIMULADOR2!$C$26,0)</f>
        <v>0</v>
      </c>
      <c r="T100" s="7">
        <f t="shared" ca="1" si="92"/>
        <v>0</v>
      </c>
      <c r="U100" s="7"/>
      <c r="V100" s="7">
        <f t="shared" ca="1" si="84"/>
        <v>0</v>
      </c>
      <c r="W100" s="7">
        <f t="shared" ca="1" si="93"/>
        <v>0</v>
      </c>
      <c r="X100" s="7">
        <f t="shared" ca="1" si="85"/>
        <v>0</v>
      </c>
      <c r="Y100" s="14">
        <f t="shared" ca="1" si="71"/>
        <v>0</v>
      </c>
      <c r="Z100" s="14">
        <f t="shared" ca="1" si="72"/>
        <v>0</v>
      </c>
      <c r="AA100" s="19"/>
      <c r="AB100" s="14">
        <f t="shared" ca="1" si="94"/>
        <v>0</v>
      </c>
      <c r="AC100" s="17">
        <f t="shared" ca="1" si="98"/>
        <v>0</v>
      </c>
      <c r="AE100">
        <f t="shared" ca="1" si="86"/>
        <v>0</v>
      </c>
      <c r="AF100">
        <f t="shared" ca="1" si="97"/>
        <v>0</v>
      </c>
      <c r="AG100" s="7">
        <f t="shared" ca="1" si="95"/>
        <v>0</v>
      </c>
      <c r="AH100">
        <f t="shared" ca="1" si="87"/>
        <v>0</v>
      </c>
      <c r="AI100" s="7">
        <f t="shared" ca="1" si="88"/>
        <v>0</v>
      </c>
      <c r="AJ100" s="7">
        <f t="shared" ca="1" si="89"/>
        <v>0</v>
      </c>
      <c r="AK100" s="7">
        <f t="shared" ca="1" si="73"/>
        <v>0</v>
      </c>
      <c r="AL100" s="7">
        <f t="shared" ca="1" si="74"/>
        <v>0</v>
      </c>
      <c r="AM100" s="14">
        <f t="shared" ca="1" si="96"/>
        <v>0</v>
      </c>
      <c r="AN100" s="7"/>
      <c r="AO100">
        <f t="shared" si="90"/>
        <v>95</v>
      </c>
      <c r="AP100" s="2">
        <f ca="1">+AP99+IF(SIMULADOR2!$C$25&lt;&gt;"",Calculos!P100+Calculos!R100,Calculos!H100)</f>
        <v>48000</v>
      </c>
      <c r="AQ100" s="7">
        <f ca="1">+IF(SUM(T$6:T100)=0,J100,IF($AQ$1=$AT$1,V100,AI100))</f>
        <v>0</v>
      </c>
      <c r="AR100" s="7">
        <f ca="1">+IF(SUM(T$6:T100)=0,M100,IF($AQ$1=$AT$1,Y100,AL100))</f>
        <v>0</v>
      </c>
      <c r="AS100" s="7">
        <f ca="1">+IF(SUM(T$6:T100)=0,N100,IF($AQ$1=$AT$1,Z100,AM100))</f>
        <v>0</v>
      </c>
      <c r="AT100" s="7">
        <f ca="1">+IF(SUM(T$6:T100)=0,0,IF($AQ$1=$AT$1,S100,AH100))</f>
        <v>0</v>
      </c>
      <c r="AU100" s="7">
        <f ca="1">+IF(SUM(T$6:T100)=0,K100,IF($AQ$1=$AT$1,W100,AJ100))</f>
        <v>0</v>
      </c>
      <c r="AV100" s="7">
        <f ca="1">+IF(SUM(T$6:T100)=0,L100,IF($AQ$1=$AT$1,X100,AK100))+AZ100</f>
        <v>0</v>
      </c>
      <c r="AX100" s="14">
        <f ca="1">+SIMULADOR2!L130</f>
        <v>0</v>
      </c>
      <c r="AY100" s="14">
        <f t="shared" ca="1" si="75"/>
        <v>0</v>
      </c>
      <c r="AZ100" s="26">
        <f t="shared" ca="1" si="76"/>
        <v>0</v>
      </c>
      <c r="BB100" s="14">
        <f t="shared" ca="1" si="77"/>
        <v>0</v>
      </c>
      <c r="BD100">
        <f t="shared" ca="1" si="78"/>
        <v>0</v>
      </c>
    </row>
    <row r="101" spans="1:56" x14ac:dyDescent="0.2">
      <c r="A101" s="2">
        <f t="shared" ca="1" si="66"/>
        <v>48030</v>
      </c>
      <c r="B101" s="2">
        <f ca="1">+IF(MONTH(EDATE(A101,1))=2,EDATE(A101,1),DATE(YEAR(EDATE(A101,1)),MONTH(EDATE(A101,1)),IF(SIMULADOR2!$C$13=50, 5,SIMULADOR2!$C$13) ))</f>
        <v>48061</v>
      </c>
      <c r="C101" s="35">
        <f t="shared" ref="C101:C124" ca="1" si="99">+B101-25</f>
        <v>48036</v>
      </c>
      <c r="E101">
        <f t="shared" si="79"/>
        <v>96</v>
      </c>
      <c r="F101" s="9">
        <f t="shared" ca="1" si="67"/>
        <v>2920</v>
      </c>
      <c r="G101" s="12">
        <f t="shared" ca="1" si="68"/>
        <v>4.2049499652841542E-3</v>
      </c>
      <c r="H101" s="15">
        <f t="shared" ca="1" si="80"/>
        <v>30</v>
      </c>
      <c r="I101" s="14">
        <f ca="1">IF(E101&lt;=SIMULADOR2!$C$19,IF(SIMULADOR2!$C$19=E101,J101*(1+$F$3)^H101+J101*($G$3*H101),(SIMULADOR2!$E$36+$J$1+$K$1+IF(SIMULADOR2!$C$15=SIMULADOR2!$Z$9,SIMULADOR2!$C$16,0))/Calculos!$G$4),0)+M101+N101</f>
        <v>0</v>
      </c>
      <c r="J101" s="14">
        <f>IF(E101&lt;=SIMULADOR2!$C$19,J100-I100+L100+M100+N100,0)</f>
        <v>0</v>
      </c>
      <c r="K101" s="14">
        <f>IF(E101&lt;SIMULADOR2!$C$19,IF(I101-L101&lt;0,0,I101-L101-M101-N101),J101)</f>
        <v>0</v>
      </c>
      <c r="L101" s="14">
        <f t="shared" ca="1" si="69"/>
        <v>0</v>
      </c>
      <c r="M101" s="14">
        <f t="shared" si="81"/>
        <v>0</v>
      </c>
      <c r="N101" s="14">
        <f t="shared" ca="1" si="82"/>
        <v>0</v>
      </c>
      <c r="O101" s="14">
        <f t="shared" si="83"/>
        <v>0</v>
      </c>
      <c r="P101" s="9">
        <f t="shared" ca="1" si="70"/>
        <v>30</v>
      </c>
      <c r="Q101" s="9">
        <f ca="1">+IF(OR(Calculos!B99-SIMULADOR2!$C$25&lt;0,SIMULADOR2!$C$25=0),0,Calculos!B99-SIMULADOR2!$C$25)</f>
        <v>0</v>
      </c>
      <c r="R101" s="9">
        <f t="shared" ca="1" si="91"/>
        <v>0</v>
      </c>
      <c r="S101">
        <f ca="1">+IF(AND(Q102&lt;&gt;0,Q101=0),SIMULADOR2!$C$26,0)</f>
        <v>0</v>
      </c>
      <c r="T101" s="7">
        <f t="shared" ca="1" si="92"/>
        <v>0</v>
      </c>
      <c r="U101" s="7"/>
      <c r="V101" s="7">
        <f t="shared" ca="1" si="84"/>
        <v>0</v>
      </c>
      <c r="W101" s="7">
        <f t="shared" ca="1" si="93"/>
        <v>0</v>
      </c>
      <c r="X101" s="7">
        <f t="shared" ca="1" si="85"/>
        <v>0</v>
      </c>
      <c r="Y101" s="14">
        <f t="shared" ca="1" si="71"/>
        <v>0</v>
      </c>
      <c r="Z101" s="14">
        <f t="shared" ca="1" si="72"/>
        <v>0</v>
      </c>
      <c r="AA101" s="19"/>
      <c r="AB101" s="14">
        <f t="shared" ca="1" si="94"/>
        <v>0</v>
      </c>
      <c r="AC101" s="17">
        <f t="shared" ca="1" si="98"/>
        <v>0</v>
      </c>
      <c r="AE101">
        <f t="shared" ca="1" si="86"/>
        <v>0</v>
      </c>
      <c r="AF101">
        <f t="shared" ca="1" si="97"/>
        <v>0</v>
      </c>
      <c r="AG101" s="7">
        <f t="shared" ca="1" si="95"/>
        <v>0</v>
      </c>
      <c r="AH101">
        <f t="shared" ca="1" si="87"/>
        <v>0</v>
      </c>
      <c r="AI101" s="7">
        <f t="shared" ca="1" si="88"/>
        <v>0</v>
      </c>
      <c r="AJ101" s="7">
        <f t="shared" ca="1" si="89"/>
        <v>0</v>
      </c>
      <c r="AK101" s="7">
        <f t="shared" ca="1" si="73"/>
        <v>0</v>
      </c>
      <c r="AL101" s="7">
        <f t="shared" ca="1" si="74"/>
        <v>0</v>
      </c>
      <c r="AM101" s="14">
        <f t="shared" ca="1" si="96"/>
        <v>0</v>
      </c>
      <c r="AN101" s="7"/>
      <c r="AO101">
        <f t="shared" si="90"/>
        <v>96</v>
      </c>
      <c r="AP101" s="2">
        <f ca="1">+AP100+IF(SIMULADOR2!$C$25&lt;&gt;"",Calculos!P101+Calculos!R101,Calculos!H101)</f>
        <v>48030</v>
      </c>
      <c r="AQ101" s="7">
        <f ca="1">+IF(SUM(T$6:T101)=0,J101,IF($AQ$1=$AT$1,V101,AI101))</f>
        <v>0</v>
      </c>
      <c r="AR101" s="7">
        <f ca="1">+IF(SUM(T$6:T101)=0,M101,IF($AQ$1=$AT$1,Y101,AL101))</f>
        <v>0</v>
      </c>
      <c r="AS101" s="7">
        <f ca="1">+IF(SUM(T$6:T101)=0,N101,IF($AQ$1=$AT$1,Z101,AM101))</f>
        <v>0</v>
      </c>
      <c r="AT101" s="7">
        <f ca="1">+IF(SUM(T$6:T101)=0,0,IF($AQ$1=$AT$1,S101,AH101))</f>
        <v>0</v>
      </c>
      <c r="AU101" s="7">
        <f ca="1">+IF(SUM(T$6:T101)=0,K101,IF($AQ$1=$AT$1,W101,AJ101))</f>
        <v>0</v>
      </c>
      <c r="AV101" s="7">
        <f ca="1">+IF(SUM(T$6:T101)=0,L101,IF($AQ$1=$AT$1,X101,AK101))+AZ101</f>
        <v>0</v>
      </c>
      <c r="AX101" s="14">
        <f ca="1">+SIMULADOR2!L131</f>
        <v>0</v>
      </c>
      <c r="AY101" s="14">
        <f t="shared" ca="1" si="75"/>
        <v>0</v>
      </c>
      <c r="AZ101" s="26">
        <f t="shared" ca="1" si="76"/>
        <v>0</v>
      </c>
      <c r="BB101" s="14">
        <f t="shared" ca="1" si="77"/>
        <v>0</v>
      </c>
      <c r="BD101">
        <f t="shared" ca="1" si="78"/>
        <v>0</v>
      </c>
    </row>
    <row r="102" spans="1:56" x14ac:dyDescent="0.2">
      <c r="A102" s="2">
        <f t="shared" ref="A102:A124" ca="1" si="100">+B101</f>
        <v>48061</v>
      </c>
      <c r="B102" s="2">
        <f ca="1">+IF(MONTH(EDATE(A102,1))=2,EDATE(A102,1),DATE(YEAR(EDATE(A102,1)),MONTH(EDATE(A102,1)),IF(SIMULADOR2!$C$13=50, 5,SIMULADOR2!$C$13) ))</f>
        <v>48092</v>
      </c>
      <c r="C102" s="35">
        <f t="shared" ca="1" si="99"/>
        <v>48067</v>
      </c>
      <c r="E102">
        <f t="shared" si="79"/>
        <v>97</v>
      </c>
      <c r="F102" s="9">
        <f t="shared" ref="F102:F125" ca="1" si="101">+B101-$A$5</f>
        <v>2951</v>
      </c>
      <c r="G102" s="12">
        <f t="shared" ref="G102:G125" ca="1" si="102">1/((1+$F$3)^F102)</f>
        <v>3.9676525697697638E-3</v>
      </c>
      <c r="H102" s="15">
        <f t="shared" ca="1" si="80"/>
        <v>31</v>
      </c>
      <c r="I102" s="14">
        <f ca="1">IF(E102&lt;=SIMULADOR2!$C$19,IF(SIMULADOR2!$C$19=E102,J102*(1+$F$3)^H102+J102*($G$3*H102),(SIMULADOR2!$E$36+$J$1+$K$1+IF(SIMULADOR2!$C$15=SIMULADOR2!$Z$9,SIMULADOR2!$C$16,0))/Calculos!$G$4),0)+M102+N102</f>
        <v>0</v>
      </c>
      <c r="J102" s="14">
        <f>IF(E102&lt;=SIMULADOR2!$C$19,J101-I101+L101+M101+N101,0)</f>
        <v>0</v>
      </c>
      <c r="K102" s="14">
        <f>IF(E102&lt;SIMULADOR2!$C$19,IF(I102-L102&lt;0,0,I102-L102-M102-N102),J102)</f>
        <v>0</v>
      </c>
      <c r="L102" s="14">
        <f t="shared" ref="L102:L125" ca="1" si="103">J102*((1+$F$3)^H102-1)</f>
        <v>0</v>
      </c>
      <c r="M102" s="14">
        <f t="shared" si="81"/>
        <v>0</v>
      </c>
      <c r="N102" s="14">
        <f t="shared" ca="1" si="82"/>
        <v>0</v>
      </c>
      <c r="O102" s="14">
        <f t="shared" si="83"/>
        <v>0</v>
      </c>
      <c r="P102" s="9">
        <f t="shared" ref="P102:P126" ca="1" si="104">+H102-R103</f>
        <v>31</v>
      </c>
      <c r="Q102" s="9">
        <f ca="1">+IF(OR(Calculos!B100-SIMULADOR2!$C$25&lt;0,SIMULADOR2!$C$25=0),0,Calculos!B100-SIMULADOR2!$C$25)</f>
        <v>0</v>
      </c>
      <c r="R102" s="9">
        <f t="shared" ca="1" si="91"/>
        <v>0</v>
      </c>
      <c r="S102">
        <f ca="1">+IF(AND(Q103&lt;&gt;0,Q102=0),SIMULADOR2!$C$26,0)</f>
        <v>0</v>
      </c>
      <c r="T102" s="7">
        <f t="shared" ca="1" si="92"/>
        <v>0</v>
      </c>
      <c r="U102" s="7"/>
      <c r="V102" s="7">
        <f t="shared" ca="1" si="84"/>
        <v>0</v>
      </c>
      <c r="W102" s="7">
        <f t="shared" ca="1" si="93"/>
        <v>0</v>
      </c>
      <c r="X102" s="7">
        <f t="shared" ca="1" si="85"/>
        <v>0</v>
      </c>
      <c r="Y102" s="14">
        <f t="shared" ref="Y102:Y126" ca="1" si="105">IF(OR(BD101=1,AND(S102&lt;&gt;0,BD102=0)),$M$4,IF(AND(R102+S102&gt;0,S101=0,ABS(V101-W101)&gt;0.01),$M$4,0))</f>
        <v>0</v>
      </c>
      <c r="Z102" s="14">
        <f t="shared" ref="Z102:Z126" ca="1" si="106">IF(OR(BD101=1,AND(S102&lt;&gt;0,BD102=0)),$N$4,IF(AND(R102+S102&gt;0,S101=0,ABS(V101-W101)&gt;0.01),$N$4,0))</f>
        <v>0</v>
      </c>
      <c r="AA102" s="19"/>
      <c r="AB102" s="14">
        <f t="shared" ca="1" si="94"/>
        <v>0</v>
      </c>
      <c r="AC102" s="17">
        <f t="shared" ca="1" si="98"/>
        <v>0</v>
      </c>
      <c r="AE102">
        <f t="shared" ca="1" si="86"/>
        <v>0</v>
      </c>
      <c r="AF102">
        <f t="shared" ca="1" si="97"/>
        <v>0</v>
      </c>
      <c r="AG102" s="7">
        <f t="shared" ca="1" si="95"/>
        <v>0</v>
      </c>
      <c r="AH102">
        <f t="shared" ca="1" si="87"/>
        <v>0</v>
      </c>
      <c r="AI102" s="7">
        <f t="shared" ca="1" si="88"/>
        <v>0</v>
      </c>
      <c r="AJ102" s="7">
        <f t="shared" ca="1" si="89"/>
        <v>0</v>
      </c>
      <c r="AK102" s="7">
        <f t="shared" ref="AK102:AK126" ca="1" si="107">IF(BD102=1,AI102*((1+$F$3)^(P102+R102)-1),IF(AH102&lt;&gt;0,L102,AI102*((1+$F$3)^(P102+R102)-1)))</f>
        <v>0</v>
      </c>
      <c r="AL102" s="7">
        <f t="shared" ref="AL102:AL126" ca="1" si="108">+IF(OR(BD101=1,AND($S101=0,$AI102&gt;0,BD102=0)),$M$4,0)</f>
        <v>0</v>
      </c>
      <c r="AM102" s="14">
        <f t="shared" ca="1" si="96"/>
        <v>0</v>
      </c>
      <c r="AN102" s="7"/>
      <c r="AO102">
        <f t="shared" si="90"/>
        <v>97</v>
      </c>
      <c r="AP102" s="2">
        <f ca="1">+AP101+IF(SIMULADOR2!$C$25&lt;&gt;"",Calculos!P102+Calculos!R102,Calculos!H102)</f>
        <v>48061</v>
      </c>
      <c r="AQ102" s="7">
        <f ca="1">+IF(SUM(T$6:T102)=0,J102,IF($AQ$1=$AT$1,V102,AI102))</f>
        <v>0</v>
      </c>
      <c r="AR102" s="7">
        <f ca="1">+IF(SUM(T$6:T102)=0,M102,IF($AQ$1=$AT$1,Y102,AL102))</f>
        <v>0</v>
      </c>
      <c r="AS102" s="7">
        <f ca="1">+IF(SUM(T$6:T102)=0,N102,IF($AQ$1=$AT$1,Z102,AM102))</f>
        <v>0</v>
      </c>
      <c r="AT102" s="7">
        <f ca="1">+IF(SUM(T$6:T102)=0,0,IF($AQ$1=$AT$1,S102,AH102))</f>
        <v>0</v>
      </c>
      <c r="AU102" s="7">
        <f ca="1">+IF(SUM(T$6:T102)=0,K102,IF($AQ$1=$AT$1,W102,AJ102))</f>
        <v>0</v>
      </c>
      <c r="AV102" s="7">
        <f ca="1">+IF(SUM(T$6:T102)=0,L102,IF($AQ$1=$AT$1,X102,AK102))+AZ102</f>
        <v>0</v>
      </c>
      <c r="AX102" s="14">
        <f ca="1">+SIMULADOR2!L132</f>
        <v>0</v>
      </c>
      <c r="AY102" s="14">
        <f t="shared" ref="AY102:AY125" ca="1" si="109">IF(AX102=0,0,F102)</f>
        <v>0</v>
      </c>
      <c r="AZ102" s="26">
        <f t="shared" ref="AZ102:AZ125" ca="1" si="110">+AQ102-AQ103-AU102</f>
        <v>0</v>
      </c>
      <c r="BB102" s="14">
        <f t="shared" ref="BB102:BB125" ca="1" si="111">+AX102</f>
        <v>0</v>
      </c>
      <c r="BD102">
        <f t="shared" ref="BD102:BD125" ca="1" si="112">+IF(AND(AP102&lt;C101,AP102&gt;B100),1,0)</f>
        <v>0</v>
      </c>
    </row>
    <row r="103" spans="1:56" x14ac:dyDescent="0.2">
      <c r="A103" s="2">
        <f t="shared" ca="1" si="100"/>
        <v>48092</v>
      </c>
      <c r="B103" s="2">
        <f ca="1">+IF(MONTH(EDATE(A103,1))=2,EDATE(A103,1),DATE(YEAR(EDATE(A103,1)),MONTH(EDATE(A103,1)),IF(SIMULADOR2!$C$13=50, 5,SIMULADOR2!$C$13) ))</f>
        <v>48122</v>
      </c>
      <c r="C103" s="35">
        <f t="shared" ca="1" si="99"/>
        <v>48097</v>
      </c>
      <c r="E103">
        <f t="shared" si="79"/>
        <v>98</v>
      </c>
      <c r="F103" s="9">
        <f t="shared" ca="1" si="101"/>
        <v>2982</v>
      </c>
      <c r="G103" s="12">
        <f t="shared" ca="1" si="102"/>
        <v>3.7437465473710596E-3</v>
      </c>
      <c r="H103" s="15">
        <f t="shared" ref="H103:H125" ca="1" si="113">+F103-F102</f>
        <v>31</v>
      </c>
      <c r="I103" s="14">
        <f ca="1">IF(E103&lt;=SIMULADOR2!$C$19,IF(SIMULADOR2!$C$19=E103,J103*(1+$F$3)^H103+J103*($G$3*H103),(SIMULADOR2!$E$36+$J$1+$K$1+IF(SIMULADOR2!$C$15=SIMULADOR2!$Z$9,SIMULADOR2!$C$16,0))/Calculos!$G$4),0)+M103+N103</f>
        <v>0</v>
      </c>
      <c r="J103" s="14">
        <f>IF(E103&lt;=SIMULADOR2!$C$19,J102-I102+L102+M102+N102,0)</f>
        <v>0</v>
      </c>
      <c r="K103" s="14">
        <f>IF(E103&lt;SIMULADOR2!$C$19,IF(I103-L103&lt;0,0,I103-L103-M103-N103),J103)</f>
        <v>0</v>
      </c>
      <c r="L103" s="14">
        <f t="shared" ca="1" si="103"/>
        <v>0</v>
      </c>
      <c r="M103" s="14">
        <f t="shared" si="81"/>
        <v>0</v>
      </c>
      <c r="N103" s="14">
        <f t="shared" ref="N103:N125" ca="1" si="114">IF(L103&lt;&gt;0,$N$4,0)</f>
        <v>0</v>
      </c>
      <c r="O103" s="14">
        <f t="shared" ref="O103:O125" si="115">+J103+K102-J102</f>
        <v>0</v>
      </c>
      <c r="P103" s="9">
        <f t="shared" ca="1" si="104"/>
        <v>31</v>
      </c>
      <c r="Q103" s="9">
        <f ca="1">+IF(OR(Calculos!B101-SIMULADOR2!$C$25&lt;0,SIMULADOR2!$C$25=0),0,Calculos!B101-SIMULADOR2!$C$25)</f>
        <v>0</v>
      </c>
      <c r="R103" s="9">
        <f t="shared" ca="1" si="91"/>
        <v>0</v>
      </c>
      <c r="S103">
        <f ca="1">+IF(AND(Q104&lt;&gt;0,Q103=0),SIMULADOR2!$C$26,0)</f>
        <v>0</v>
      </c>
      <c r="T103" s="7">
        <f t="shared" ca="1" si="92"/>
        <v>0</v>
      </c>
      <c r="U103" s="7"/>
      <c r="V103" s="7">
        <f t="shared" ref="V103:V126" ca="1" si="116">IF(AND(IF(S103&lt;&gt;0,J103,V102-T102+X102+Y102)&lt;0.05,IF(S103&lt;&gt;0,J103,V102-T102+X102+Y102+Z102)&gt;-0.05),0,IF(S103&lt;&gt;0,J103,V102-T102+X102+Y102+Z102))</f>
        <v>0</v>
      </c>
      <c r="W103" s="7">
        <f t="shared" ca="1" si="93"/>
        <v>0</v>
      </c>
      <c r="X103" s="7">
        <f t="shared" ref="X103:X126" ca="1" si="117">IF(BD103=1,V103*((1+$F$3)^(P103+R103)-1),IF(S103&lt;&gt;0,L103,V103*((1+$F$3)^(P103+R103)-1)))</f>
        <v>0</v>
      </c>
      <c r="Y103" s="14">
        <f t="shared" ca="1" si="105"/>
        <v>0</v>
      </c>
      <c r="Z103" s="14">
        <f t="shared" ca="1" si="106"/>
        <v>0</v>
      </c>
      <c r="AA103" s="19"/>
      <c r="AB103" s="14">
        <f t="shared" ca="1" si="94"/>
        <v>0</v>
      </c>
      <c r="AC103" s="17">
        <f t="shared" ca="1" si="98"/>
        <v>0</v>
      </c>
      <c r="AE103">
        <f t="shared" ref="AE103:AE126" ca="1" si="118">+IF(AND(AF102=0,AF103&lt;&gt;0),1,0)</f>
        <v>0</v>
      </c>
      <c r="AF103">
        <f t="shared" ca="1" si="97"/>
        <v>0</v>
      </c>
      <c r="AG103" s="7">
        <f t="shared" ca="1" si="95"/>
        <v>0</v>
      </c>
      <c r="AH103">
        <f t="shared" ref="AH103:AH126" ca="1" si="119">+S103</f>
        <v>0</v>
      </c>
      <c r="AI103" s="7">
        <f t="shared" ref="AI103:AI126" ca="1" si="120">IF(AND(IF(AND(V102=0,V103&lt;&gt;0),V103,AI102-AG102+AK102+AL102+AM102)&gt;-0.05,IF(AND(V102=0,V103&lt;&gt;0),V103,AI102-AG102+AK102+AL102+AM102)&lt;0.05),0,IF(AND(V102=0,V103&lt;&gt;0),V103,AI102-AG102+AK102+AL102+AM102))</f>
        <v>0</v>
      </c>
      <c r="AJ103" s="7">
        <f t="shared" ref="AJ103:AJ126" ca="1" si="121">IF(ABS(AG103-AK103-AL103-AM103)&lt;0.01,0,AG103-AK103-AL103-AM103)</f>
        <v>0</v>
      </c>
      <c r="AK103" s="7">
        <f t="shared" ca="1" si="107"/>
        <v>0</v>
      </c>
      <c r="AL103" s="7">
        <f t="shared" ca="1" si="108"/>
        <v>0</v>
      </c>
      <c r="AM103" s="14">
        <f t="shared" ca="1" si="96"/>
        <v>0</v>
      </c>
      <c r="AN103" s="7"/>
      <c r="AO103">
        <f t="shared" si="90"/>
        <v>98</v>
      </c>
      <c r="AP103" s="2">
        <f ca="1">+AP102+IF(SIMULADOR2!$C$25&lt;&gt;"",Calculos!P103+Calculos!R103,Calculos!H103)</f>
        <v>48092</v>
      </c>
      <c r="AQ103" s="7">
        <f ca="1">+IF(SUM(T$6:T103)=0,J103,IF($AQ$1=$AT$1,V103,AI103))</f>
        <v>0</v>
      </c>
      <c r="AR103" s="7">
        <f ca="1">+IF(SUM(T$6:T103)=0,M103,IF($AQ$1=$AT$1,Y103,AL103))</f>
        <v>0</v>
      </c>
      <c r="AS103" s="7">
        <f ca="1">+IF(SUM(T$6:T103)=0,N103,IF($AQ$1=$AT$1,Z103,AM103))</f>
        <v>0</v>
      </c>
      <c r="AT103" s="7">
        <f ca="1">+IF(SUM(T$6:T103)=0,0,IF($AQ$1=$AT$1,S103,AH103))</f>
        <v>0</v>
      </c>
      <c r="AU103" s="7">
        <f ca="1">+IF(SUM(T$6:T103)=0,K103,IF($AQ$1=$AT$1,W103,AJ103))</f>
        <v>0</v>
      </c>
      <c r="AV103" s="7">
        <f ca="1">+IF(SUM(T$6:T103)=0,L103,IF($AQ$1=$AT$1,X103,AK103))+AZ103</f>
        <v>0</v>
      </c>
      <c r="AX103" s="14">
        <f ca="1">+SIMULADOR2!L133</f>
        <v>0</v>
      </c>
      <c r="AY103" s="14">
        <f t="shared" ca="1" si="109"/>
        <v>0</v>
      </c>
      <c r="AZ103" s="26">
        <f t="shared" ca="1" si="110"/>
        <v>0</v>
      </c>
      <c r="BB103" s="14">
        <f t="shared" ca="1" si="111"/>
        <v>0</v>
      </c>
      <c r="BD103">
        <f t="shared" ca="1" si="112"/>
        <v>0</v>
      </c>
    </row>
    <row r="104" spans="1:56" x14ac:dyDescent="0.2">
      <c r="A104" s="2">
        <f t="shared" ca="1" si="100"/>
        <v>48122</v>
      </c>
      <c r="B104" s="2">
        <f ca="1">+IF(MONTH(EDATE(A104,1))=2,EDATE(A104,1),DATE(YEAR(EDATE(A104,1)),MONTH(EDATE(A104,1)),IF(SIMULADOR2!$C$13=50, 5,SIMULADOR2!$C$13) ))</f>
        <v>48153</v>
      </c>
      <c r="C104" s="35">
        <f t="shared" ca="1" si="99"/>
        <v>48128</v>
      </c>
      <c r="E104">
        <f t="shared" si="79"/>
        <v>99</v>
      </c>
      <c r="F104" s="9">
        <f t="shared" ca="1" si="101"/>
        <v>3012</v>
      </c>
      <c r="G104" s="12">
        <f t="shared" ca="1" si="102"/>
        <v>3.5391015399263608E-3</v>
      </c>
      <c r="H104" s="15">
        <f t="shared" ca="1" si="113"/>
        <v>30</v>
      </c>
      <c r="I104" s="14">
        <f ca="1">IF(E104&lt;=SIMULADOR2!$C$19,IF(SIMULADOR2!$C$19=E104,J104*(1+$F$3)^H104+J104*($G$3*H104),(SIMULADOR2!$E$36+$J$1+$K$1+IF(SIMULADOR2!$C$15=SIMULADOR2!$Z$9,SIMULADOR2!$C$16,0))/Calculos!$G$4),0)+M104+N104</f>
        <v>0</v>
      </c>
      <c r="J104" s="14">
        <f>IF(E104&lt;=SIMULADOR2!$C$19,J103-I103+L103+M103+N103,0)</f>
        <v>0</v>
      </c>
      <c r="K104" s="14">
        <f>IF(E104&lt;SIMULADOR2!$C$19,IF(I104-L104&lt;0,0,I104-L104-M104-N104),J104)</f>
        <v>0</v>
      </c>
      <c r="L104" s="14">
        <f t="shared" ca="1" si="103"/>
        <v>0</v>
      </c>
      <c r="M104" s="14">
        <f t="shared" si="81"/>
        <v>0</v>
      </c>
      <c r="N104" s="14">
        <f t="shared" ca="1" si="114"/>
        <v>0</v>
      </c>
      <c r="O104" s="14">
        <f t="shared" si="115"/>
        <v>0</v>
      </c>
      <c r="P104" s="9">
        <f t="shared" ca="1" si="104"/>
        <v>30</v>
      </c>
      <c r="Q104" s="9">
        <f ca="1">+IF(OR(Calculos!B102-SIMULADOR2!$C$25&lt;0,SIMULADOR2!$C$25=0),0,Calculos!B102-SIMULADOR2!$C$25)</f>
        <v>0</v>
      </c>
      <c r="R104" s="9">
        <f t="shared" ref="R104:R126" ca="1" si="122">+Q104-Q103</f>
        <v>0</v>
      </c>
      <c r="S104">
        <f ca="1">+IF(AND(Q105&lt;&gt;0,Q104=0),SIMULADOR2!$C$26,0)</f>
        <v>0</v>
      </c>
      <c r="T104" s="7">
        <f t="shared" ref="T104:T125" ca="1" si="123">IF(AND(S103&lt;&gt;0,BD103=0),0,IF(AND(S104=0),MIN($I$3,Y104+Z104+(V104)*(((1+$F$3)^(P104+R104))+($G$3*(P104+R104)))),S104))</f>
        <v>0</v>
      </c>
      <c r="U104" s="7"/>
      <c r="V104" s="7">
        <f t="shared" ca="1" si="116"/>
        <v>0</v>
      </c>
      <c r="W104" s="7">
        <f t="shared" ref="W104:W126" ca="1" si="124">+IF(ABS(T104-X104-Y104-Z104)&lt;0.01,0,T104-X104-Y104-Z104)</f>
        <v>0</v>
      </c>
      <c r="X104" s="7">
        <f t="shared" ca="1" si="117"/>
        <v>0</v>
      </c>
      <c r="Y104" s="14">
        <f t="shared" ca="1" si="105"/>
        <v>0</v>
      </c>
      <c r="Z104" s="14">
        <f t="shared" ca="1" si="106"/>
        <v>0</v>
      </c>
      <c r="AA104" s="19"/>
      <c r="AB104" s="14">
        <f t="shared" ref="AB104:AB126" ca="1" si="125">+V104+W103-V103</f>
        <v>0</v>
      </c>
      <c r="AC104" s="17">
        <f t="shared" ca="1" si="98"/>
        <v>0</v>
      </c>
      <c r="AE104">
        <f t="shared" ca="1" si="118"/>
        <v>0</v>
      </c>
      <c r="AF104">
        <f t="shared" ca="1" si="97"/>
        <v>0</v>
      </c>
      <c r="AG104" s="7">
        <f t="shared" ref="AG104:AG126" ca="1" si="126">IF(OR(AE104=1,AF105=0),0,IF(AH104=0,IF($AG$1&lt;AI103-AJ103+AL104+AM104+AK104,$AG$1,((AI103-AJ103)*(((1+$F$3)^(P104+R104)))+AL104+AM104)),AH104))-IF(AND(AH103&lt;&gt;0,BD104&lt;&gt;0),$M$4+$N$4,0)</f>
        <v>0</v>
      </c>
      <c r="AH104">
        <f t="shared" ca="1" si="119"/>
        <v>0</v>
      </c>
      <c r="AI104" s="7">
        <f t="shared" ca="1" si="120"/>
        <v>0</v>
      </c>
      <c r="AJ104" s="7">
        <f t="shared" ca="1" si="121"/>
        <v>0</v>
      </c>
      <c r="AK104" s="7">
        <f t="shared" ca="1" si="107"/>
        <v>0</v>
      </c>
      <c r="AL104" s="7">
        <f t="shared" ca="1" si="108"/>
        <v>0</v>
      </c>
      <c r="AM104" s="14">
        <f t="shared" ref="AM104:AM126" ca="1" si="127">+IF(OR(BD103=1,AND($S103=0,$AI104&gt;0,BD104=0)),$N$4,0)</f>
        <v>0</v>
      </c>
      <c r="AN104" s="7"/>
      <c r="AO104">
        <f t="shared" si="90"/>
        <v>99</v>
      </c>
      <c r="AP104" s="2">
        <f ca="1">+AP103+IF(SIMULADOR2!$C$25&lt;&gt;"",Calculos!P104+Calculos!R104,Calculos!H104)</f>
        <v>48122</v>
      </c>
      <c r="AQ104" s="7">
        <f ca="1">+IF(SUM(T$6:T104)=0,J104,IF($AQ$1=$AT$1,V104,AI104))</f>
        <v>0</v>
      </c>
      <c r="AR104" s="7">
        <f ca="1">+IF(SUM(T$6:T104)=0,M104,IF($AQ$1=$AT$1,Y104,AL104))</f>
        <v>0</v>
      </c>
      <c r="AS104" s="7">
        <f ca="1">+IF(SUM(T$6:T104)=0,N104,IF($AQ$1=$AT$1,Z104,AM104))</f>
        <v>0</v>
      </c>
      <c r="AT104" s="7">
        <f ca="1">+IF(SUM(T$6:T104)=0,0,IF($AQ$1=$AT$1,S104,AH104))</f>
        <v>0</v>
      </c>
      <c r="AU104" s="7">
        <f ca="1">+IF(SUM(T$6:T104)=0,K104,IF($AQ$1=$AT$1,W104,AJ104))</f>
        <v>0</v>
      </c>
      <c r="AV104" s="7">
        <f ca="1">+IF(SUM(T$6:T104)=0,L104,IF($AQ$1=$AT$1,X104,AK104))+AZ104</f>
        <v>0</v>
      </c>
      <c r="AX104" s="14">
        <f ca="1">+SIMULADOR2!L134</f>
        <v>0</v>
      </c>
      <c r="AY104" s="14">
        <f t="shared" ca="1" si="109"/>
        <v>0</v>
      </c>
      <c r="AZ104" s="26">
        <f t="shared" ca="1" si="110"/>
        <v>0</v>
      </c>
      <c r="BB104" s="14">
        <f t="shared" ca="1" si="111"/>
        <v>0</v>
      </c>
      <c r="BD104">
        <f t="shared" ca="1" si="112"/>
        <v>0</v>
      </c>
    </row>
    <row r="105" spans="1:56" x14ac:dyDescent="0.2">
      <c r="A105" s="2">
        <f t="shared" ca="1" si="100"/>
        <v>48153</v>
      </c>
      <c r="B105" s="2">
        <f ca="1">+IF(MONTH(EDATE(A105,1))=2,EDATE(A105,1),DATE(YEAR(EDATE(A105,1)),MONTH(EDATE(A105,1)),IF(SIMULADOR2!$C$13=50, 5,SIMULADOR2!$C$13) ))</f>
        <v>48183</v>
      </c>
      <c r="C105" s="35">
        <f t="shared" ca="1" si="99"/>
        <v>48158</v>
      </c>
      <c r="E105">
        <f t="shared" si="79"/>
        <v>100</v>
      </c>
      <c r="F105" s="9">
        <f t="shared" ca="1" si="101"/>
        <v>3043</v>
      </c>
      <c r="G105" s="12">
        <f t="shared" ca="1" si="102"/>
        <v>3.3393798821613457E-3</v>
      </c>
      <c r="H105" s="15">
        <f t="shared" ca="1" si="113"/>
        <v>31</v>
      </c>
      <c r="I105" s="14">
        <f ca="1">IF(E105&lt;=SIMULADOR2!$C$19,IF(SIMULADOR2!$C$19=E105,J105*(1+$F$3)^H105+J105*($G$3*H105),(SIMULADOR2!$E$36+$J$1+$K$1+IF(SIMULADOR2!$C$15=SIMULADOR2!$Z$9,SIMULADOR2!$C$16,0))/Calculos!$G$4),0)+M105+N105</f>
        <v>0</v>
      </c>
      <c r="J105" s="14">
        <f>IF(E105&lt;=SIMULADOR2!$C$19,J104-I104+L104+M104+N104,0)</f>
        <v>0</v>
      </c>
      <c r="K105" s="14">
        <f>IF(E105&lt;SIMULADOR2!$C$19,IF(I105-L105&lt;0,0,I105-L105-M105-N105),J105)</f>
        <v>0</v>
      </c>
      <c r="L105" s="14">
        <f t="shared" ca="1" si="103"/>
        <v>0</v>
      </c>
      <c r="M105" s="14">
        <f t="shared" si="81"/>
        <v>0</v>
      </c>
      <c r="N105" s="14">
        <f t="shared" ca="1" si="114"/>
        <v>0</v>
      </c>
      <c r="O105" s="14">
        <f t="shared" si="115"/>
        <v>0</v>
      </c>
      <c r="P105" s="9">
        <f t="shared" ca="1" si="104"/>
        <v>31</v>
      </c>
      <c r="Q105" s="9">
        <f ca="1">+IF(OR(Calculos!B103-SIMULADOR2!$C$25&lt;0,SIMULADOR2!$C$25=0),0,Calculos!B103-SIMULADOR2!$C$25)</f>
        <v>0</v>
      </c>
      <c r="R105" s="9">
        <f t="shared" ca="1" si="122"/>
        <v>0</v>
      </c>
      <c r="S105">
        <f ca="1">+IF(AND(Q106&lt;&gt;0,Q105=0),SIMULADOR2!$C$26,0)</f>
        <v>0</v>
      </c>
      <c r="T105" s="7">
        <f t="shared" ca="1" si="123"/>
        <v>0</v>
      </c>
      <c r="U105" s="7"/>
      <c r="V105" s="7">
        <f t="shared" ca="1" si="116"/>
        <v>0</v>
      </c>
      <c r="W105" s="7">
        <f t="shared" ca="1" si="124"/>
        <v>0</v>
      </c>
      <c r="X105" s="7">
        <f t="shared" ca="1" si="117"/>
        <v>0</v>
      </c>
      <c r="Y105" s="14">
        <f t="shared" ca="1" si="105"/>
        <v>0</v>
      </c>
      <c r="Z105" s="14">
        <f t="shared" ca="1" si="106"/>
        <v>0</v>
      </c>
      <c r="AA105" s="19"/>
      <c r="AB105" s="14">
        <f t="shared" ca="1" si="125"/>
        <v>0</v>
      </c>
      <c r="AC105" s="17">
        <f t="shared" ca="1" si="98"/>
        <v>0</v>
      </c>
      <c r="AE105">
        <f t="shared" ca="1" si="118"/>
        <v>0</v>
      </c>
      <c r="AF105">
        <f t="shared" ref="AF105:AF126" ca="1" si="128">IF(Q105=0,0,1/((1+$F$3)^Q105))</f>
        <v>0</v>
      </c>
      <c r="AG105" s="7">
        <f t="shared" ca="1" si="126"/>
        <v>0</v>
      </c>
      <c r="AH105">
        <f t="shared" ca="1" si="119"/>
        <v>0</v>
      </c>
      <c r="AI105" s="7">
        <f t="shared" ca="1" si="120"/>
        <v>0</v>
      </c>
      <c r="AJ105" s="7">
        <f t="shared" ca="1" si="121"/>
        <v>0</v>
      </c>
      <c r="AK105" s="7">
        <f t="shared" ca="1" si="107"/>
        <v>0</v>
      </c>
      <c r="AL105" s="7">
        <f t="shared" ca="1" si="108"/>
        <v>0</v>
      </c>
      <c r="AM105" s="14">
        <f t="shared" ca="1" si="127"/>
        <v>0</v>
      </c>
      <c r="AN105" s="7"/>
      <c r="AO105">
        <f t="shared" si="90"/>
        <v>100</v>
      </c>
      <c r="AP105" s="2">
        <f ca="1">+AP104+IF(SIMULADOR2!$C$25&lt;&gt;"",Calculos!P105+Calculos!R105,Calculos!H105)</f>
        <v>48153</v>
      </c>
      <c r="AQ105" s="7">
        <f ca="1">+IF(SUM(T$6:T105)=0,J105,IF($AQ$1=$AT$1,V105,AI105))</f>
        <v>0</v>
      </c>
      <c r="AR105" s="7">
        <f ca="1">+IF(SUM(T$6:T105)=0,M105,IF($AQ$1=$AT$1,Y105,AL105))</f>
        <v>0</v>
      </c>
      <c r="AS105" s="7">
        <f ca="1">+IF(SUM(T$6:T105)=0,N105,IF($AQ$1=$AT$1,Z105,AM105))</f>
        <v>0</v>
      </c>
      <c r="AT105" s="7">
        <f ca="1">+IF(SUM(T$6:T105)=0,0,IF($AQ$1=$AT$1,S105,AH105))</f>
        <v>0</v>
      </c>
      <c r="AU105" s="7">
        <f ca="1">+IF(SUM(T$6:T105)=0,K105,IF($AQ$1=$AT$1,W105,AJ105))</f>
        <v>0</v>
      </c>
      <c r="AV105" s="7">
        <f ca="1">+IF(SUM(T$6:T105)=0,L105,IF($AQ$1=$AT$1,X105,AK105))+AZ105</f>
        <v>0</v>
      </c>
      <c r="AX105" s="14">
        <f ca="1">+SIMULADOR2!L135</f>
        <v>0</v>
      </c>
      <c r="AY105" s="14">
        <f t="shared" ca="1" si="109"/>
        <v>0</v>
      </c>
      <c r="AZ105" s="26">
        <f t="shared" ca="1" si="110"/>
        <v>0</v>
      </c>
      <c r="BB105" s="14">
        <f t="shared" ca="1" si="111"/>
        <v>0</v>
      </c>
      <c r="BD105">
        <f t="shared" ca="1" si="112"/>
        <v>0</v>
      </c>
    </row>
    <row r="106" spans="1:56" x14ac:dyDescent="0.2">
      <c r="A106" s="2">
        <f t="shared" ca="1" si="100"/>
        <v>48183</v>
      </c>
      <c r="B106" s="2">
        <f ca="1">+IF(MONTH(EDATE(A106,1))=2,EDATE(A106,1),DATE(YEAR(EDATE(A106,1)),MONTH(EDATE(A106,1)),IF(SIMULADOR2!$C$13=50, 5,SIMULADOR2!$C$13) ))</f>
        <v>48214</v>
      </c>
      <c r="C106" s="35">
        <f t="shared" ca="1" si="99"/>
        <v>48189</v>
      </c>
      <c r="E106">
        <f t="shared" si="79"/>
        <v>101</v>
      </c>
      <c r="F106" s="9">
        <f t="shared" ca="1" si="101"/>
        <v>3073</v>
      </c>
      <c r="G106" s="12">
        <f t="shared" ca="1" si="102"/>
        <v>3.1568388334556096E-3</v>
      </c>
      <c r="H106" s="15">
        <f t="shared" ca="1" si="113"/>
        <v>30</v>
      </c>
      <c r="I106" s="14">
        <f ca="1">IF(E106&lt;=SIMULADOR2!$C$19,IF(SIMULADOR2!$C$19=E106,J106*(1+$F$3)^H106+J106*($G$3*H106),(SIMULADOR2!$E$36+$J$1+$K$1+IF(SIMULADOR2!$C$15=SIMULADOR2!$Z$9,SIMULADOR2!$C$16,0))/Calculos!$G$4),0)+M106+N106</f>
        <v>0</v>
      </c>
      <c r="J106" s="14">
        <f>IF(E106&lt;=SIMULADOR2!$C$19,J105-I105+L105+M105+N105,0)</f>
        <v>0</v>
      </c>
      <c r="K106" s="14">
        <f>IF(E106&lt;SIMULADOR2!$C$19,IF(I106-L106&lt;0,0,I106-L106-M106-N106),J106)</f>
        <v>0</v>
      </c>
      <c r="L106" s="14">
        <f t="shared" ca="1" si="103"/>
        <v>0</v>
      </c>
      <c r="M106" s="14">
        <f t="shared" si="81"/>
        <v>0</v>
      </c>
      <c r="N106" s="14">
        <f t="shared" ca="1" si="114"/>
        <v>0</v>
      </c>
      <c r="O106" s="14">
        <f t="shared" si="115"/>
        <v>0</v>
      </c>
      <c r="P106" s="9">
        <f t="shared" ca="1" si="104"/>
        <v>30</v>
      </c>
      <c r="Q106" s="9">
        <f ca="1">+IF(OR(Calculos!B104-SIMULADOR2!$C$25&lt;0,SIMULADOR2!$C$25=0),0,Calculos!B104-SIMULADOR2!$C$25)</f>
        <v>0</v>
      </c>
      <c r="R106" s="9">
        <f t="shared" ca="1" si="122"/>
        <v>0</v>
      </c>
      <c r="S106">
        <f ca="1">+IF(AND(Q107&lt;&gt;0,Q106=0),SIMULADOR2!$C$26,0)</f>
        <v>0</v>
      </c>
      <c r="T106" s="7">
        <f t="shared" ca="1" si="123"/>
        <v>0</v>
      </c>
      <c r="U106" s="7"/>
      <c r="V106" s="7">
        <f t="shared" ca="1" si="116"/>
        <v>0</v>
      </c>
      <c r="W106" s="7">
        <f t="shared" ca="1" si="124"/>
        <v>0</v>
      </c>
      <c r="X106" s="7">
        <f t="shared" ca="1" si="117"/>
        <v>0</v>
      </c>
      <c r="Y106" s="14">
        <f t="shared" ca="1" si="105"/>
        <v>0</v>
      </c>
      <c r="Z106" s="14">
        <f t="shared" ca="1" si="106"/>
        <v>0</v>
      </c>
      <c r="AA106" s="19"/>
      <c r="AB106" s="14">
        <f t="shared" ca="1" si="125"/>
        <v>0</v>
      </c>
      <c r="AC106" s="17">
        <f t="shared" ca="1" si="98"/>
        <v>0</v>
      </c>
      <c r="AE106">
        <f t="shared" ca="1" si="118"/>
        <v>0</v>
      </c>
      <c r="AF106">
        <f t="shared" ca="1" si="128"/>
        <v>0</v>
      </c>
      <c r="AG106" s="7">
        <f t="shared" ca="1" si="126"/>
        <v>0</v>
      </c>
      <c r="AH106">
        <f t="shared" ca="1" si="119"/>
        <v>0</v>
      </c>
      <c r="AI106" s="7">
        <f t="shared" ca="1" si="120"/>
        <v>0</v>
      </c>
      <c r="AJ106" s="7">
        <f t="shared" ca="1" si="121"/>
        <v>0</v>
      </c>
      <c r="AK106" s="7">
        <f t="shared" ca="1" si="107"/>
        <v>0</v>
      </c>
      <c r="AL106" s="7">
        <f t="shared" ca="1" si="108"/>
        <v>0</v>
      </c>
      <c r="AM106" s="14">
        <f t="shared" ca="1" si="127"/>
        <v>0</v>
      </c>
      <c r="AN106" s="7"/>
      <c r="AO106">
        <f t="shared" si="90"/>
        <v>101</v>
      </c>
      <c r="AP106" s="2">
        <f ca="1">+AP105+IF(SIMULADOR2!$C$25&lt;&gt;"",Calculos!P106+Calculos!R106,Calculos!H106)</f>
        <v>48183</v>
      </c>
      <c r="AQ106" s="7">
        <f ca="1">+IF(SUM(T$6:T106)=0,J106,IF($AQ$1=$AT$1,V106,AI106))</f>
        <v>0</v>
      </c>
      <c r="AR106" s="7">
        <f ca="1">+IF(SUM(T$6:T106)=0,M106,IF($AQ$1=$AT$1,Y106,AL106))</f>
        <v>0</v>
      </c>
      <c r="AS106" s="7">
        <f ca="1">+IF(SUM(T$6:T106)=0,N106,IF($AQ$1=$AT$1,Z106,AM106))</f>
        <v>0</v>
      </c>
      <c r="AT106" s="7">
        <f ca="1">+IF(SUM(T$6:T106)=0,0,IF($AQ$1=$AT$1,S106,AH106))</f>
        <v>0</v>
      </c>
      <c r="AU106" s="7">
        <f ca="1">+IF(SUM(T$6:T106)=0,K106,IF($AQ$1=$AT$1,W106,AJ106))</f>
        <v>0</v>
      </c>
      <c r="AV106" s="7">
        <f ca="1">+IF(SUM(T$6:T106)=0,L106,IF($AQ$1=$AT$1,X106,AK106))+AZ106</f>
        <v>0</v>
      </c>
      <c r="AX106" s="14">
        <f ca="1">+SIMULADOR2!L136</f>
        <v>0</v>
      </c>
      <c r="AY106" s="14">
        <f t="shared" ca="1" si="109"/>
        <v>0</v>
      </c>
      <c r="AZ106" s="26">
        <f t="shared" ca="1" si="110"/>
        <v>0</v>
      </c>
      <c r="BB106" s="14">
        <f t="shared" ca="1" si="111"/>
        <v>0</v>
      </c>
      <c r="BD106">
        <f t="shared" ca="1" si="112"/>
        <v>0</v>
      </c>
    </row>
    <row r="107" spans="1:56" x14ac:dyDescent="0.2">
      <c r="A107" s="2">
        <f t="shared" ca="1" si="100"/>
        <v>48214</v>
      </c>
      <c r="B107" s="2">
        <f ca="1">+IF(MONTH(EDATE(A107,1))=2,EDATE(A107,1),DATE(YEAR(EDATE(A107,1)),MONTH(EDATE(A107,1)),IF(SIMULADOR2!$C$13=50, 5,SIMULADOR2!$C$13) ))</f>
        <v>48245</v>
      </c>
      <c r="C107" s="35">
        <f t="shared" ca="1" si="99"/>
        <v>48220</v>
      </c>
      <c r="E107">
        <f t="shared" si="79"/>
        <v>102</v>
      </c>
      <c r="F107" s="9">
        <f t="shared" ca="1" si="101"/>
        <v>3104</v>
      </c>
      <c r="G107" s="12">
        <f t="shared" ca="1" si="102"/>
        <v>2.9786893573804335E-3</v>
      </c>
      <c r="H107" s="15">
        <f t="shared" ca="1" si="113"/>
        <v>31</v>
      </c>
      <c r="I107" s="14">
        <f ca="1">IF(E107&lt;=SIMULADOR2!$C$19,IF(SIMULADOR2!$C$19=E107,J107*(1+$F$3)^H107+J107*($G$3*H107),(SIMULADOR2!$E$36+$J$1+$K$1+IF(SIMULADOR2!$C$15=SIMULADOR2!$Z$9,SIMULADOR2!$C$16,0))/Calculos!$G$4),0)+M107+N107</f>
        <v>0</v>
      </c>
      <c r="J107" s="14">
        <f>IF(E107&lt;=SIMULADOR2!$C$19,J106-I106+L106+M106+N106,0)</f>
        <v>0</v>
      </c>
      <c r="K107" s="14">
        <f>IF(E107&lt;SIMULADOR2!$C$19,IF(I107-L107&lt;0,0,I107-L107-M107-N107),J107)</f>
        <v>0</v>
      </c>
      <c r="L107" s="14">
        <f t="shared" ca="1" si="103"/>
        <v>0</v>
      </c>
      <c r="M107" s="14">
        <f t="shared" si="81"/>
        <v>0</v>
      </c>
      <c r="N107" s="14">
        <f t="shared" ca="1" si="114"/>
        <v>0</v>
      </c>
      <c r="O107" s="14">
        <f t="shared" si="115"/>
        <v>0</v>
      </c>
      <c r="P107" s="9">
        <f t="shared" ca="1" si="104"/>
        <v>31</v>
      </c>
      <c r="Q107" s="9">
        <f ca="1">+IF(OR(Calculos!B105-SIMULADOR2!$C$25&lt;0,SIMULADOR2!$C$25=0),0,Calculos!B105-SIMULADOR2!$C$25)</f>
        <v>0</v>
      </c>
      <c r="R107" s="9">
        <f t="shared" ca="1" si="122"/>
        <v>0</v>
      </c>
      <c r="S107">
        <f ca="1">+IF(AND(Q108&lt;&gt;0,Q107=0),SIMULADOR2!$C$26,0)</f>
        <v>0</v>
      </c>
      <c r="T107" s="7">
        <f t="shared" ca="1" si="123"/>
        <v>0</v>
      </c>
      <c r="U107" s="7"/>
      <c r="V107" s="7">
        <f t="shared" ca="1" si="116"/>
        <v>0</v>
      </c>
      <c r="W107" s="7">
        <f t="shared" ca="1" si="124"/>
        <v>0</v>
      </c>
      <c r="X107" s="7">
        <f t="shared" ca="1" si="117"/>
        <v>0</v>
      </c>
      <c r="Y107" s="14">
        <f t="shared" ca="1" si="105"/>
        <v>0</v>
      </c>
      <c r="Z107" s="14">
        <f t="shared" ca="1" si="106"/>
        <v>0</v>
      </c>
      <c r="AA107" s="19"/>
      <c r="AB107" s="14">
        <f t="shared" ca="1" si="125"/>
        <v>0</v>
      </c>
      <c r="AC107" s="17">
        <f t="shared" ca="1" si="98"/>
        <v>0</v>
      </c>
      <c r="AE107">
        <f t="shared" ca="1" si="118"/>
        <v>0</v>
      </c>
      <c r="AF107">
        <f t="shared" ca="1" si="128"/>
        <v>0</v>
      </c>
      <c r="AG107" s="7">
        <f t="shared" ca="1" si="126"/>
        <v>0</v>
      </c>
      <c r="AH107">
        <f t="shared" ca="1" si="119"/>
        <v>0</v>
      </c>
      <c r="AI107" s="7">
        <f t="shared" ca="1" si="120"/>
        <v>0</v>
      </c>
      <c r="AJ107" s="7">
        <f t="shared" ca="1" si="121"/>
        <v>0</v>
      </c>
      <c r="AK107" s="7">
        <f t="shared" ca="1" si="107"/>
        <v>0</v>
      </c>
      <c r="AL107" s="7">
        <f t="shared" ca="1" si="108"/>
        <v>0</v>
      </c>
      <c r="AM107" s="14">
        <f t="shared" ca="1" si="127"/>
        <v>0</v>
      </c>
      <c r="AN107" s="7"/>
      <c r="AO107">
        <f t="shared" si="90"/>
        <v>102</v>
      </c>
      <c r="AP107" s="2">
        <f ca="1">+AP106+IF(SIMULADOR2!$C$25&lt;&gt;"",Calculos!P107+Calculos!R107,Calculos!H107)</f>
        <v>48214</v>
      </c>
      <c r="AQ107" s="7">
        <f ca="1">+IF(SUM(T$6:T107)=0,J107,IF($AQ$1=$AT$1,V107,AI107))</f>
        <v>0</v>
      </c>
      <c r="AR107" s="7">
        <f ca="1">+IF(SUM(T$6:T107)=0,M107,IF($AQ$1=$AT$1,Y107,AL107))</f>
        <v>0</v>
      </c>
      <c r="AS107" s="7">
        <f ca="1">+IF(SUM(T$6:T107)=0,N107,IF($AQ$1=$AT$1,Z107,AM107))</f>
        <v>0</v>
      </c>
      <c r="AT107" s="7">
        <f ca="1">+IF(SUM(T$6:T107)=0,0,IF($AQ$1=$AT$1,S107,AH107))</f>
        <v>0</v>
      </c>
      <c r="AU107" s="7">
        <f ca="1">+IF(SUM(T$6:T107)=0,K107,IF($AQ$1=$AT$1,W107,AJ107))</f>
        <v>0</v>
      </c>
      <c r="AV107" s="7">
        <f ca="1">+IF(SUM(T$6:T107)=0,L107,IF($AQ$1=$AT$1,X107,AK107))+AZ107</f>
        <v>0</v>
      </c>
      <c r="AX107" s="14">
        <f ca="1">+SIMULADOR2!L137</f>
        <v>0</v>
      </c>
      <c r="AY107" s="14">
        <f t="shared" ca="1" si="109"/>
        <v>0</v>
      </c>
      <c r="AZ107" s="26">
        <f t="shared" ca="1" si="110"/>
        <v>0</v>
      </c>
      <c r="BB107" s="14">
        <f t="shared" ca="1" si="111"/>
        <v>0</v>
      </c>
      <c r="BD107">
        <f t="shared" ca="1" si="112"/>
        <v>0</v>
      </c>
    </row>
    <row r="108" spans="1:56" x14ac:dyDescent="0.2">
      <c r="A108" s="2">
        <f t="shared" ca="1" si="100"/>
        <v>48245</v>
      </c>
      <c r="B108" s="2">
        <f ca="1">+IF(MONTH(EDATE(A108,1))=2,EDATE(A108,1),DATE(YEAR(EDATE(A108,1)),MONTH(EDATE(A108,1)),IF(SIMULADOR2!$C$13=50, 5,SIMULADOR2!$C$13) ))</f>
        <v>48274</v>
      </c>
      <c r="C108" s="35">
        <f t="shared" ca="1" si="99"/>
        <v>48249</v>
      </c>
      <c r="E108">
        <f t="shared" ref="E108:E125" si="129">+E107+1</f>
        <v>103</v>
      </c>
      <c r="F108" s="9">
        <f t="shared" ca="1" si="101"/>
        <v>3135</v>
      </c>
      <c r="G108" s="12">
        <f t="shared" ca="1" si="102"/>
        <v>2.8105933675616713E-3</v>
      </c>
      <c r="H108" s="15">
        <f t="shared" ca="1" si="113"/>
        <v>31</v>
      </c>
      <c r="I108" s="14">
        <f ca="1">IF(E108&lt;=SIMULADOR2!$C$19,IF(SIMULADOR2!$C$19=E108,J108*(1+$F$3)^H108+J108*($G$3*H108),(SIMULADOR2!$E$36+$J$1+$K$1+IF(SIMULADOR2!$C$15=SIMULADOR2!$Z$9,SIMULADOR2!$C$16,0))/Calculos!$G$4),0)+M108+N108</f>
        <v>0</v>
      </c>
      <c r="J108" s="14">
        <f>IF(E108&lt;=SIMULADOR2!$C$19,J107-I107+L107+M107+N107,0)</f>
        <v>0</v>
      </c>
      <c r="K108" s="14">
        <f>IF(E108&lt;SIMULADOR2!$C$19,IF(I108-L108&lt;0,0,I108-L108-M108-N108),J108)</f>
        <v>0</v>
      </c>
      <c r="L108" s="14">
        <f t="shared" ca="1" si="103"/>
        <v>0</v>
      </c>
      <c r="M108" s="14">
        <f t="shared" si="81"/>
        <v>0</v>
      </c>
      <c r="N108" s="14">
        <f t="shared" ca="1" si="114"/>
        <v>0</v>
      </c>
      <c r="O108" s="14">
        <f t="shared" si="115"/>
        <v>0</v>
      </c>
      <c r="P108" s="9">
        <f t="shared" ca="1" si="104"/>
        <v>31</v>
      </c>
      <c r="Q108" s="9">
        <f ca="1">+IF(OR(Calculos!B106-SIMULADOR2!$C$25&lt;0,SIMULADOR2!$C$25=0),0,Calculos!B106-SIMULADOR2!$C$25)</f>
        <v>0</v>
      </c>
      <c r="R108" s="9">
        <f t="shared" ca="1" si="122"/>
        <v>0</v>
      </c>
      <c r="S108">
        <f ca="1">+IF(AND(Q109&lt;&gt;0,Q108=0),SIMULADOR2!$C$26,0)</f>
        <v>0</v>
      </c>
      <c r="T108" s="7">
        <f t="shared" ca="1" si="123"/>
        <v>0</v>
      </c>
      <c r="U108" s="7"/>
      <c r="V108" s="7">
        <f t="shared" ca="1" si="116"/>
        <v>0</v>
      </c>
      <c r="W108" s="7">
        <f t="shared" ca="1" si="124"/>
        <v>0</v>
      </c>
      <c r="X108" s="7">
        <f t="shared" ca="1" si="117"/>
        <v>0</v>
      </c>
      <c r="Y108" s="14">
        <f t="shared" ca="1" si="105"/>
        <v>0</v>
      </c>
      <c r="Z108" s="14">
        <f t="shared" ca="1" si="106"/>
        <v>0</v>
      </c>
      <c r="AA108" s="19"/>
      <c r="AB108" s="14">
        <f t="shared" ca="1" si="125"/>
        <v>0</v>
      </c>
      <c r="AC108" s="17">
        <f t="shared" ca="1" si="98"/>
        <v>0</v>
      </c>
      <c r="AE108">
        <f t="shared" ca="1" si="118"/>
        <v>0</v>
      </c>
      <c r="AF108">
        <f t="shared" ca="1" si="128"/>
        <v>0</v>
      </c>
      <c r="AG108" s="7">
        <f t="shared" ca="1" si="126"/>
        <v>0</v>
      </c>
      <c r="AH108">
        <f t="shared" ca="1" si="119"/>
        <v>0</v>
      </c>
      <c r="AI108" s="7">
        <f t="shared" ca="1" si="120"/>
        <v>0</v>
      </c>
      <c r="AJ108" s="7">
        <f t="shared" ca="1" si="121"/>
        <v>0</v>
      </c>
      <c r="AK108" s="7">
        <f t="shared" ca="1" si="107"/>
        <v>0</v>
      </c>
      <c r="AL108" s="7">
        <f t="shared" ca="1" si="108"/>
        <v>0</v>
      </c>
      <c r="AM108" s="14">
        <f t="shared" ca="1" si="127"/>
        <v>0</v>
      </c>
      <c r="AN108" s="7"/>
      <c r="AO108">
        <f t="shared" si="90"/>
        <v>103</v>
      </c>
      <c r="AP108" s="2">
        <f ca="1">+AP107+IF(SIMULADOR2!$C$25&lt;&gt;"",Calculos!P108+Calculos!R108,Calculos!H108)</f>
        <v>48245</v>
      </c>
      <c r="AQ108" s="7">
        <f ca="1">+IF(SUM(T$6:T108)=0,J108,IF($AQ$1=$AT$1,V108,AI108))</f>
        <v>0</v>
      </c>
      <c r="AR108" s="7">
        <f ca="1">+IF(SUM(T$6:T108)=0,M108,IF($AQ$1=$AT$1,Y108,AL108))</f>
        <v>0</v>
      </c>
      <c r="AS108" s="7">
        <f ca="1">+IF(SUM(T$6:T108)=0,N108,IF($AQ$1=$AT$1,Z108,AM108))</f>
        <v>0</v>
      </c>
      <c r="AT108" s="7">
        <f ca="1">+IF(SUM(T$6:T108)=0,0,IF($AQ$1=$AT$1,S108,AH108))</f>
        <v>0</v>
      </c>
      <c r="AU108" s="7">
        <f ca="1">+IF(SUM(T$6:T108)=0,K108,IF($AQ$1=$AT$1,W108,AJ108))</f>
        <v>0</v>
      </c>
      <c r="AV108" s="7">
        <f ca="1">+IF(SUM(T$6:T108)=0,L108,IF($AQ$1=$AT$1,X108,AK108))+AZ108</f>
        <v>0</v>
      </c>
      <c r="AX108" s="14">
        <f ca="1">+SIMULADOR2!L138</f>
        <v>0</v>
      </c>
      <c r="AY108" s="14">
        <f t="shared" ca="1" si="109"/>
        <v>0</v>
      </c>
      <c r="AZ108" s="26">
        <f t="shared" ca="1" si="110"/>
        <v>0</v>
      </c>
      <c r="BB108" s="14">
        <f t="shared" ca="1" si="111"/>
        <v>0</v>
      </c>
      <c r="BD108">
        <f t="shared" ca="1" si="112"/>
        <v>0</v>
      </c>
    </row>
    <row r="109" spans="1:56" x14ac:dyDescent="0.2">
      <c r="A109" s="2">
        <f t="shared" ca="1" si="100"/>
        <v>48274</v>
      </c>
      <c r="B109" s="2">
        <f ca="1">+IF(MONTH(EDATE(A109,1))=2,EDATE(A109,1),DATE(YEAR(EDATE(A109,1)),MONTH(EDATE(A109,1)),IF(SIMULADOR2!$C$13=50, 5,SIMULADOR2!$C$13) ))</f>
        <v>48305</v>
      </c>
      <c r="C109" s="35">
        <f t="shared" ca="1" si="99"/>
        <v>48280</v>
      </c>
      <c r="E109">
        <f t="shared" si="129"/>
        <v>104</v>
      </c>
      <c r="F109" s="9">
        <f t="shared" ca="1" si="101"/>
        <v>3164</v>
      </c>
      <c r="G109" s="12">
        <f t="shared" ca="1" si="102"/>
        <v>2.6619407308466052E-3</v>
      </c>
      <c r="H109" s="15">
        <f t="shared" ca="1" si="113"/>
        <v>29</v>
      </c>
      <c r="I109" s="14">
        <f ca="1">IF(E109&lt;=SIMULADOR2!$C$19,IF(SIMULADOR2!$C$19=E109,J109*(1+$F$3)^H109+J109*($G$3*H109),(SIMULADOR2!$E$36+$J$1+$K$1+IF(SIMULADOR2!$C$15=SIMULADOR2!$Z$9,SIMULADOR2!$C$16,0))/Calculos!$G$4),0)+M109+N109</f>
        <v>0</v>
      </c>
      <c r="J109" s="14">
        <f>IF(E109&lt;=SIMULADOR2!$C$19,J108-I108+L108+M108+N108,0)</f>
        <v>0</v>
      </c>
      <c r="K109" s="14">
        <f>IF(E109&lt;SIMULADOR2!$C$19,IF(I109-L109&lt;0,0,I109-L109-M109-N109),J109)</f>
        <v>0</v>
      </c>
      <c r="L109" s="14">
        <f t="shared" ca="1" si="103"/>
        <v>0</v>
      </c>
      <c r="M109" s="14">
        <f t="shared" si="81"/>
        <v>0</v>
      </c>
      <c r="N109" s="14">
        <f t="shared" ca="1" si="114"/>
        <v>0</v>
      </c>
      <c r="O109" s="14">
        <f t="shared" si="115"/>
        <v>0</v>
      </c>
      <c r="P109" s="9">
        <f t="shared" ca="1" si="104"/>
        <v>29</v>
      </c>
      <c r="Q109" s="9">
        <f ca="1">+IF(OR(Calculos!B107-SIMULADOR2!$C$25&lt;0,SIMULADOR2!$C$25=0),0,Calculos!B107-SIMULADOR2!$C$25)</f>
        <v>0</v>
      </c>
      <c r="R109" s="9">
        <f t="shared" ca="1" si="122"/>
        <v>0</v>
      </c>
      <c r="S109">
        <f ca="1">+IF(AND(Q110&lt;&gt;0,Q109=0),SIMULADOR2!$C$26,0)</f>
        <v>0</v>
      </c>
      <c r="T109" s="7">
        <f t="shared" ca="1" si="123"/>
        <v>0</v>
      </c>
      <c r="U109" s="7"/>
      <c r="V109" s="7">
        <f t="shared" ca="1" si="116"/>
        <v>0</v>
      </c>
      <c r="W109" s="7">
        <f t="shared" ca="1" si="124"/>
        <v>0</v>
      </c>
      <c r="X109" s="7">
        <f t="shared" ca="1" si="117"/>
        <v>0</v>
      </c>
      <c r="Y109" s="14">
        <f t="shared" ca="1" si="105"/>
        <v>0</v>
      </c>
      <c r="Z109" s="14">
        <f t="shared" ca="1" si="106"/>
        <v>0</v>
      </c>
      <c r="AA109" s="19"/>
      <c r="AB109" s="14">
        <f t="shared" ca="1" si="125"/>
        <v>0</v>
      </c>
      <c r="AC109" s="17">
        <f t="shared" ca="1" si="98"/>
        <v>0</v>
      </c>
      <c r="AE109">
        <f t="shared" ca="1" si="118"/>
        <v>0</v>
      </c>
      <c r="AF109">
        <f t="shared" ca="1" si="128"/>
        <v>0</v>
      </c>
      <c r="AG109" s="7">
        <f t="shared" ca="1" si="126"/>
        <v>0</v>
      </c>
      <c r="AH109">
        <f t="shared" ca="1" si="119"/>
        <v>0</v>
      </c>
      <c r="AI109" s="7">
        <f t="shared" ca="1" si="120"/>
        <v>0</v>
      </c>
      <c r="AJ109" s="7">
        <f t="shared" ca="1" si="121"/>
        <v>0</v>
      </c>
      <c r="AK109" s="7">
        <f t="shared" ca="1" si="107"/>
        <v>0</v>
      </c>
      <c r="AL109" s="7">
        <f t="shared" ca="1" si="108"/>
        <v>0</v>
      </c>
      <c r="AM109" s="14">
        <f t="shared" ca="1" si="127"/>
        <v>0</v>
      </c>
      <c r="AN109" s="7"/>
      <c r="AO109">
        <f t="shared" si="90"/>
        <v>104</v>
      </c>
      <c r="AP109" s="2">
        <f ca="1">+AP108+IF(SIMULADOR2!$C$25&lt;&gt;"",Calculos!P109+Calculos!R109,Calculos!H109)</f>
        <v>48274</v>
      </c>
      <c r="AQ109" s="7">
        <f ca="1">+IF(SUM(T$6:T109)=0,J109,IF($AQ$1=$AT$1,V109,AI109))</f>
        <v>0</v>
      </c>
      <c r="AR109" s="7">
        <f ca="1">+IF(SUM(T$6:T109)=0,M109,IF($AQ$1=$AT$1,Y109,AL109))</f>
        <v>0</v>
      </c>
      <c r="AS109" s="7">
        <f ca="1">+IF(SUM(T$6:T109)=0,N109,IF($AQ$1=$AT$1,Z109,AM109))</f>
        <v>0</v>
      </c>
      <c r="AT109" s="7">
        <f ca="1">+IF(SUM(T$6:T109)=0,0,IF($AQ$1=$AT$1,S109,AH109))</f>
        <v>0</v>
      </c>
      <c r="AU109" s="7">
        <f ca="1">+IF(SUM(T$6:T109)=0,K109,IF($AQ$1=$AT$1,W109,AJ109))</f>
        <v>0</v>
      </c>
      <c r="AV109" s="7">
        <f ca="1">+IF(SUM(T$6:T109)=0,L109,IF($AQ$1=$AT$1,X109,AK109))+AZ109</f>
        <v>0</v>
      </c>
      <c r="AX109" s="14">
        <f ca="1">+SIMULADOR2!L139</f>
        <v>0</v>
      </c>
      <c r="AY109" s="14">
        <f t="shared" ca="1" si="109"/>
        <v>0</v>
      </c>
      <c r="AZ109" s="26">
        <f t="shared" ca="1" si="110"/>
        <v>0</v>
      </c>
      <c r="BB109" s="14">
        <f t="shared" ca="1" si="111"/>
        <v>0</v>
      </c>
      <c r="BD109">
        <f t="shared" ca="1" si="112"/>
        <v>0</v>
      </c>
    </row>
    <row r="110" spans="1:56" x14ac:dyDescent="0.2">
      <c r="A110" s="2">
        <f t="shared" ca="1" si="100"/>
        <v>48305</v>
      </c>
      <c r="B110" s="2">
        <f ca="1">+IF(MONTH(EDATE(A110,1))=2,EDATE(A110,1),DATE(YEAR(EDATE(A110,1)),MONTH(EDATE(A110,1)),IF(SIMULADOR2!$C$13=50, 5,SIMULADOR2!$C$13) ))</f>
        <v>48335</v>
      </c>
      <c r="C110" s="35">
        <f t="shared" ca="1" si="99"/>
        <v>48310</v>
      </c>
      <c r="E110">
        <f t="shared" si="129"/>
        <v>105</v>
      </c>
      <c r="F110" s="9">
        <f t="shared" ca="1" si="101"/>
        <v>3195</v>
      </c>
      <c r="G110" s="12">
        <f t="shared" ca="1" si="102"/>
        <v>2.5117197751494819E-3</v>
      </c>
      <c r="H110" s="15">
        <f t="shared" ca="1" si="113"/>
        <v>31</v>
      </c>
      <c r="I110" s="14">
        <f ca="1">IF(E110&lt;=SIMULADOR2!$C$19,IF(SIMULADOR2!$C$19=E110,J110*(1+$F$3)^H110+J110*($G$3*H110),(SIMULADOR2!$E$36+$J$1+$K$1+IF(SIMULADOR2!$C$15=SIMULADOR2!$Z$9,SIMULADOR2!$C$16,0))/Calculos!$G$4),0)+M110+N110</f>
        <v>0</v>
      </c>
      <c r="J110" s="14">
        <f>IF(E110&lt;=SIMULADOR2!$C$19,J109-I109+L109+M109+N109,0)</f>
        <v>0</v>
      </c>
      <c r="K110" s="14">
        <f>IF(E110&lt;SIMULADOR2!$C$19,IF(I110-L110&lt;0,0,I110-L110-M110-N110),J110)</f>
        <v>0</v>
      </c>
      <c r="L110" s="14">
        <f t="shared" ca="1" si="103"/>
        <v>0</v>
      </c>
      <c r="M110" s="14">
        <f t="shared" si="81"/>
        <v>0</v>
      </c>
      <c r="N110" s="14">
        <f t="shared" ca="1" si="114"/>
        <v>0</v>
      </c>
      <c r="O110" s="14">
        <f t="shared" si="115"/>
        <v>0</v>
      </c>
      <c r="P110" s="9">
        <f t="shared" ca="1" si="104"/>
        <v>31</v>
      </c>
      <c r="Q110" s="9">
        <f ca="1">+IF(OR(Calculos!B108-SIMULADOR2!$C$25&lt;0,SIMULADOR2!$C$25=0),0,Calculos!B108-SIMULADOR2!$C$25)</f>
        <v>0</v>
      </c>
      <c r="R110" s="9">
        <f t="shared" ca="1" si="122"/>
        <v>0</v>
      </c>
      <c r="S110">
        <f ca="1">+IF(AND(Q111&lt;&gt;0,Q110=0),SIMULADOR2!$C$26,0)</f>
        <v>0</v>
      </c>
      <c r="T110" s="7">
        <f t="shared" ca="1" si="123"/>
        <v>0</v>
      </c>
      <c r="U110" s="7"/>
      <c r="V110" s="7">
        <f t="shared" ca="1" si="116"/>
        <v>0</v>
      </c>
      <c r="W110" s="7">
        <f t="shared" ca="1" si="124"/>
        <v>0</v>
      </c>
      <c r="X110" s="7">
        <f t="shared" ca="1" si="117"/>
        <v>0</v>
      </c>
      <c r="Y110" s="14">
        <f t="shared" ca="1" si="105"/>
        <v>0</v>
      </c>
      <c r="Z110" s="14">
        <f t="shared" ca="1" si="106"/>
        <v>0</v>
      </c>
      <c r="AA110" s="19"/>
      <c r="AB110" s="14">
        <f t="shared" ca="1" si="125"/>
        <v>0</v>
      </c>
      <c r="AC110" s="17">
        <f t="shared" ca="1" si="98"/>
        <v>0</v>
      </c>
      <c r="AE110">
        <f t="shared" ca="1" si="118"/>
        <v>0</v>
      </c>
      <c r="AF110">
        <f t="shared" ca="1" si="128"/>
        <v>0</v>
      </c>
      <c r="AG110" s="7">
        <f t="shared" ca="1" si="126"/>
        <v>0</v>
      </c>
      <c r="AH110">
        <f t="shared" ca="1" si="119"/>
        <v>0</v>
      </c>
      <c r="AI110" s="7">
        <f t="shared" ca="1" si="120"/>
        <v>0</v>
      </c>
      <c r="AJ110" s="7">
        <f t="shared" ca="1" si="121"/>
        <v>0</v>
      </c>
      <c r="AK110" s="7">
        <f t="shared" ca="1" si="107"/>
        <v>0</v>
      </c>
      <c r="AL110" s="7">
        <f t="shared" ca="1" si="108"/>
        <v>0</v>
      </c>
      <c r="AM110" s="14">
        <f t="shared" ca="1" si="127"/>
        <v>0</v>
      </c>
      <c r="AN110" s="7"/>
      <c r="AO110">
        <f t="shared" si="90"/>
        <v>105</v>
      </c>
      <c r="AP110" s="2">
        <f ca="1">+AP109+IF(SIMULADOR2!$C$25&lt;&gt;"",Calculos!P110+Calculos!R110,Calculos!H110)</f>
        <v>48305</v>
      </c>
      <c r="AQ110" s="7">
        <f ca="1">+IF(SUM(T$6:T110)=0,J110,IF($AQ$1=$AT$1,V110,AI110))</f>
        <v>0</v>
      </c>
      <c r="AR110" s="7">
        <f ca="1">+IF(SUM(T$6:T110)=0,M110,IF($AQ$1=$AT$1,Y110,AL110))</f>
        <v>0</v>
      </c>
      <c r="AS110" s="7">
        <f ca="1">+IF(SUM(T$6:T110)=0,N110,IF($AQ$1=$AT$1,Z110,AM110))</f>
        <v>0</v>
      </c>
      <c r="AT110" s="7">
        <f ca="1">+IF(SUM(T$6:T110)=0,0,IF($AQ$1=$AT$1,S110,AH110))</f>
        <v>0</v>
      </c>
      <c r="AU110" s="7">
        <f ca="1">+IF(SUM(T$6:T110)=0,K110,IF($AQ$1=$AT$1,W110,AJ110))</f>
        <v>0</v>
      </c>
      <c r="AV110" s="7">
        <f ca="1">+IF(SUM(T$6:T110)=0,L110,IF($AQ$1=$AT$1,X110,AK110))+AZ110</f>
        <v>0</v>
      </c>
      <c r="AX110" s="14">
        <f ca="1">+SIMULADOR2!L140</f>
        <v>0</v>
      </c>
      <c r="AY110" s="14">
        <f t="shared" ca="1" si="109"/>
        <v>0</v>
      </c>
      <c r="AZ110" s="26">
        <f t="shared" ca="1" si="110"/>
        <v>0</v>
      </c>
      <c r="BB110" s="14">
        <f t="shared" ca="1" si="111"/>
        <v>0</v>
      </c>
      <c r="BD110">
        <f t="shared" ca="1" si="112"/>
        <v>0</v>
      </c>
    </row>
    <row r="111" spans="1:56" x14ac:dyDescent="0.2">
      <c r="A111" s="2">
        <f t="shared" ca="1" si="100"/>
        <v>48335</v>
      </c>
      <c r="B111" s="2">
        <f ca="1">+IF(MONTH(EDATE(A111,1))=2,EDATE(A111,1),DATE(YEAR(EDATE(A111,1)),MONTH(EDATE(A111,1)),IF(SIMULADOR2!$C$13=50, 5,SIMULADOR2!$C$13) ))</f>
        <v>48366</v>
      </c>
      <c r="C111" s="35">
        <f t="shared" ca="1" si="99"/>
        <v>48341</v>
      </c>
      <c r="E111">
        <f t="shared" si="129"/>
        <v>106</v>
      </c>
      <c r="F111" s="9">
        <f t="shared" ca="1" si="101"/>
        <v>3225</v>
      </c>
      <c r="G111" s="12">
        <f t="shared" ca="1" si="102"/>
        <v>2.374421241292959E-3</v>
      </c>
      <c r="H111" s="15">
        <f t="shared" ca="1" si="113"/>
        <v>30</v>
      </c>
      <c r="I111" s="14">
        <f ca="1">IF(E111&lt;=SIMULADOR2!$C$19,IF(SIMULADOR2!$C$19=E111,J111*(1+$F$3)^H111+J111*($G$3*H111),(SIMULADOR2!$E$36+$J$1+$K$1+IF(SIMULADOR2!$C$15=SIMULADOR2!$Z$9,SIMULADOR2!$C$16,0))/Calculos!$G$4),0)+M111+N111</f>
        <v>0</v>
      </c>
      <c r="J111" s="14">
        <f>IF(E111&lt;=SIMULADOR2!$C$19,J110-I110+L110+M110+N110,0)</f>
        <v>0</v>
      </c>
      <c r="K111" s="14">
        <f>IF(E111&lt;SIMULADOR2!$C$19,IF(I111-L111&lt;0,0,I111-L111-M111-N111),J111)</f>
        <v>0</v>
      </c>
      <c r="L111" s="14">
        <f t="shared" ca="1" si="103"/>
        <v>0</v>
      </c>
      <c r="M111" s="14">
        <f t="shared" si="81"/>
        <v>0</v>
      </c>
      <c r="N111" s="14">
        <f t="shared" ca="1" si="114"/>
        <v>0</v>
      </c>
      <c r="O111" s="14">
        <f t="shared" si="115"/>
        <v>0</v>
      </c>
      <c r="P111" s="9">
        <f t="shared" ca="1" si="104"/>
        <v>30</v>
      </c>
      <c r="Q111" s="9">
        <f ca="1">+IF(OR(Calculos!B109-SIMULADOR2!$C$25&lt;0,SIMULADOR2!$C$25=0),0,Calculos!B109-SIMULADOR2!$C$25)</f>
        <v>0</v>
      </c>
      <c r="R111" s="9">
        <f t="shared" ca="1" si="122"/>
        <v>0</v>
      </c>
      <c r="S111">
        <f ca="1">+IF(AND(Q112&lt;&gt;0,Q111=0),SIMULADOR2!$C$26,0)</f>
        <v>0</v>
      </c>
      <c r="T111" s="7">
        <f t="shared" ca="1" si="123"/>
        <v>0</v>
      </c>
      <c r="U111" s="7"/>
      <c r="V111" s="7">
        <f t="shared" ca="1" si="116"/>
        <v>0</v>
      </c>
      <c r="W111" s="7">
        <f t="shared" ca="1" si="124"/>
        <v>0</v>
      </c>
      <c r="X111" s="7">
        <f t="shared" ca="1" si="117"/>
        <v>0</v>
      </c>
      <c r="Y111" s="14">
        <f t="shared" ca="1" si="105"/>
        <v>0</v>
      </c>
      <c r="Z111" s="14">
        <f t="shared" ca="1" si="106"/>
        <v>0</v>
      </c>
      <c r="AA111" s="19"/>
      <c r="AB111" s="14">
        <f t="shared" ca="1" si="125"/>
        <v>0</v>
      </c>
      <c r="AC111" s="17">
        <f t="shared" ca="1" si="98"/>
        <v>0</v>
      </c>
      <c r="AE111">
        <f t="shared" ca="1" si="118"/>
        <v>0</v>
      </c>
      <c r="AF111">
        <f t="shared" ca="1" si="128"/>
        <v>0</v>
      </c>
      <c r="AG111" s="7">
        <f t="shared" ca="1" si="126"/>
        <v>0</v>
      </c>
      <c r="AH111">
        <f t="shared" ca="1" si="119"/>
        <v>0</v>
      </c>
      <c r="AI111" s="7">
        <f t="shared" ca="1" si="120"/>
        <v>0</v>
      </c>
      <c r="AJ111" s="7">
        <f t="shared" ca="1" si="121"/>
        <v>0</v>
      </c>
      <c r="AK111" s="7">
        <f t="shared" ca="1" si="107"/>
        <v>0</v>
      </c>
      <c r="AL111" s="7">
        <f t="shared" ca="1" si="108"/>
        <v>0</v>
      </c>
      <c r="AM111" s="14">
        <f t="shared" ca="1" si="127"/>
        <v>0</v>
      </c>
      <c r="AN111" s="7"/>
      <c r="AO111">
        <f t="shared" si="90"/>
        <v>106</v>
      </c>
      <c r="AP111" s="2">
        <f ca="1">+AP110+IF(SIMULADOR2!$C$25&lt;&gt;"",Calculos!P111+Calculos!R111,Calculos!H111)</f>
        <v>48335</v>
      </c>
      <c r="AQ111" s="7">
        <f ca="1">+IF(SUM(T$6:T111)=0,J111,IF($AQ$1=$AT$1,V111,AI111))</f>
        <v>0</v>
      </c>
      <c r="AR111" s="7">
        <f ca="1">+IF(SUM(T$6:T111)=0,M111,IF($AQ$1=$AT$1,Y111,AL111))</f>
        <v>0</v>
      </c>
      <c r="AS111" s="7">
        <f ca="1">+IF(SUM(T$6:T111)=0,N111,IF($AQ$1=$AT$1,Z111,AM111))</f>
        <v>0</v>
      </c>
      <c r="AT111" s="7">
        <f ca="1">+IF(SUM(T$6:T111)=0,0,IF($AQ$1=$AT$1,S111,AH111))</f>
        <v>0</v>
      </c>
      <c r="AU111" s="7">
        <f ca="1">+IF(SUM(T$6:T111)=0,K111,IF($AQ$1=$AT$1,W111,AJ111))</f>
        <v>0</v>
      </c>
      <c r="AV111" s="7">
        <f ca="1">+IF(SUM(T$6:T111)=0,L111,IF($AQ$1=$AT$1,X111,AK111))+AZ111</f>
        <v>0</v>
      </c>
      <c r="AX111" s="14">
        <f ca="1">+SIMULADOR2!L141</f>
        <v>0</v>
      </c>
      <c r="AY111" s="14">
        <f t="shared" ca="1" si="109"/>
        <v>0</v>
      </c>
      <c r="AZ111" s="26">
        <f t="shared" ca="1" si="110"/>
        <v>0</v>
      </c>
      <c r="BB111" s="14">
        <f t="shared" ca="1" si="111"/>
        <v>0</v>
      </c>
      <c r="BD111">
        <f t="shared" ca="1" si="112"/>
        <v>0</v>
      </c>
    </row>
    <row r="112" spans="1:56" x14ac:dyDescent="0.2">
      <c r="A112" s="2">
        <f t="shared" ca="1" si="100"/>
        <v>48366</v>
      </c>
      <c r="B112" s="2">
        <f ca="1">+IF(MONTH(EDATE(A112,1))=2,EDATE(A112,1),DATE(YEAR(EDATE(A112,1)),MONTH(EDATE(A112,1)),IF(SIMULADOR2!$C$13=50, 5,SIMULADOR2!$C$13) ))</f>
        <v>48396</v>
      </c>
      <c r="C112" s="35">
        <f t="shared" ca="1" si="99"/>
        <v>48371</v>
      </c>
      <c r="E112">
        <f t="shared" si="129"/>
        <v>107</v>
      </c>
      <c r="F112" s="9">
        <f t="shared" ca="1" si="101"/>
        <v>3256</v>
      </c>
      <c r="G112" s="12">
        <f t="shared" ca="1" si="102"/>
        <v>2.2404258356247277E-3</v>
      </c>
      <c r="H112" s="15">
        <f t="shared" ca="1" si="113"/>
        <v>31</v>
      </c>
      <c r="I112" s="14">
        <f ca="1">IF(E112&lt;=SIMULADOR2!$C$19,IF(SIMULADOR2!$C$19=E112,J112*(1+$F$3)^H112+J112*($G$3*H112),(SIMULADOR2!$E$36+$J$1+$K$1+IF(SIMULADOR2!$C$15=SIMULADOR2!$Z$9,SIMULADOR2!$C$16,0))/Calculos!$G$4),0)+M112+N112</f>
        <v>0</v>
      </c>
      <c r="J112" s="14">
        <f>IF(E112&lt;=SIMULADOR2!$C$19,J111-I111+L111+M111+N111,0)</f>
        <v>0</v>
      </c>
      <c r="K112" s="14">
        <f>IF(E112&lt;SIMULADOR2!$C$19,IF(I112-L112&lt;0,0,I112-L112-M112-N112),J112)</f>
        <v>0</v>
      </c>
      <c r="L112" s="14">
        <f t="shared" ca="1" si="103"/>
        <v>0</v>
      </c>
      <c r="M112" s="14">
        <f t="shared" si="81"/>
        <v>0</v>
      </c>
      <c r="N112" s="14">
        <f t="shared" ca="1" si="114"/>
        <v>0</v>
      </c>
      <c r="O112" s="14">
        <f t="shared" si="115"/>
        <v>0</v>
      </c>
      <c r="P112" s="9">
        <f t="shared" ca="1" si="104"/>
        <v>31</v>
      </c>
      <c r="Q112" s="9">
        <f ca="1">+IF(OR(Calculos!B110-SIMULADOR2!$C$25&lt;0,SIMULADOR2!$C$25=0),0,Calculos!B110-SIMULADOR2!$C$25)</f>
        <v>0</v>
      </c>
      <c r="R112" s="9">
        <f t="shared" ca="1" si="122"/>
        <v>0</v>
      </c>
      <c r="S112">
        <f ca="1">+IF(AND(Q113&lt;&gt;0,Q112=0),SIMULADOR2!$C$26,0)</f>
        <v>0</v>
      </c>
      <c r="T112" s="7">
        <f t="shared" ca="1" si="123"/>
        <v>0</v>
      </c>
      <c r="U112" s="7"/>
      <c r="V112" s="7">
        <f t="shared" ca="1" si="116"/>
        <v>0</v>
      </c>
      <c r="W112" s="7">
        <f t="shared" ca="1" si="124"/>
        <v>0</v>
      </c>
      <c r="X112" s="7">
        <f t="shared" ca="1" si="117"/>
        <v>0</v>
      </c>
      <c r="Y112" s="14">
        <f t="shared" ca="1" si="105"/>
        <v>0</v>
      </c>
      <c r="Z112" s="14">
        <f t="shared" ca="1" si="106"/>
        <v>0</v>
      </c>
      <c r="AA112" s="19"/>
      <c r="AB112" s="14">
        <f t="shared" ca="1" si="125"/>
        <v>0</v>
      </c>
      <c r="AC112" s="17">
        <f t="shared" ca="1" si="98"/>
        <v>0</v>
      </c>
      <c r="AE112">
        <f t="shared" ca="1" si="118"/>
        <v>0</v>
      </c>
      <c r="AF112">
        <f t="shared" ca="1" si="128"/>
        <v>0</v>
      </c>
      <c r="AG112" s="7">
        <f t="shared" ca="1" si="126"/>
        <v>0</v>
      </c>
      <c r="AH112">
        <f t="shared" ca="1" si="119"/>
        <v>0</v>
      </c>
      <c r="AI112" s="7">
        <f t="shared" ca="1" si="120"/>
        <v>0</v>
      </c>
      <c r="AJ112" s="7">
        <f t="shared" ca="1" si="121"/>
        <v>0</v>
      </c>
      <c r="AK112" s="7">
        <f t="shared" ca="1" si="107"/>
        <v>0</v>
      </c>
      <c r="AL112" s="7">
        <f t="shared" ca="1" si="108"/>
        <v>0</v>
      </c>
      <c r="AM112" s="14">
        <f t="shared" ca="1" si="127"/>
        <v>0</v>
      </c>
      <c r="AN112" s="7"/>
      <c r="AO112">
        <f t="shared" si="90"/>
        <v>107</v>
      </c>
      <c r="AP112" s="2">
        <f ca="1">+AP111+IF(SIMULADOR2!$C$25&lt;&gt;"",Calculos!P112+Calculos!R112,Calculos!H112)</f>
        <v>48366</v>
      </c>
      <c r="AQ112" s="7">
        <f ca="1">+IF(SUM(T$6:T112)=0,J112,IF($AQ$1=$AT$1,V112,AI112))</f>
        <v>0</v>
      </c>
      <c r="AR112" s="7">
        <f ca="1">+IF(SUM(T$6:T112)=0,M112,IF($AQ$1=$AT$1,Y112,AL112))</f>
        <v>0</v>
      </c>
      <c r="AS112" s="7">
        <f ca="1">+IF(SUM(T$6:T112)=0,N112,IF($AQ$1=$AT$1,Z112,AM112))</f>
        <v>0</v>
      </c>
      <c r="AT112" s="7">
        <f ca="1">+IF(SUM(T$6:T112)=0,0,IF($AQ$1=$AT$1,S112,AH112))</f>
        <v>0</v>
      </c>
      <c r="AU112" s="7">
        <f ca="1">+IF(SUM(T$6:T112)=0,K112,IF($AQ$1=$AT$1,W112,AJ112))</f>
        <v>0</v>
      </c>
      <c r="AV112" s="7">
        <f ca="1">+IF(SUM(T$6:T112)=0,L112,IF($AQ$1=$AT$1,X112,AK112))+AZ112</f>
        <v>0</v>
      </c>
      <c r="AX112" s="14">
        <f ca="1">+SIMULADOR2!L142</f>
        <v>0</v>
      </c>
      <c r="AY112" s="14">
        <f t="shared" ca="1" si="109"/>
        <v>0</v>
      </c>
      <c r="AZ112" s="26">
        <f t="shared" ca="1" si="110"/>
        <v>0</v>
      </c>
      <c r="BB112" s="14">
        <f t="shared" ca="1" si="111"/>
        <v>0</v>
      </c>
      <c r="BD112">
        <f t="shared" ca="1" si="112"/>
        <v>0</v>
      </c>
    </row>
    <row r="113" spans="1:56" x14ac:dyDescent="0.2">
      <c r="A113" s="2">
        <f t="shared" ca="1" si="100"/>
        <v>48396</v>
      </c>
      <c r="B113" s="2">
        <f ca="1">+IF(MONTH(EDATE(A113,1))=2,EDATE(A113,1),DATE(YEAR(EDATE(A113,1)),MONTH(EDATE(A113,1)),IF(SIMULADOR2!$C$13=50, 5,SIMULADOR2!$C$13) ))</f>
        <v>48427</v>
      </c>
      <c r="C113" s="35">
        <f t="shared" ca="1" si="99"/>
        <v>48402</v>
      </c>
      <c r="E113">
        <f t="shared" si="129"/>
        <v>108</v>
      </c>
      <c r="F113" s="9">
        <f t="shared" ca="1" si="101"/>
        <v>3286</v>
      </c>
      <c r="G113" s="12">
        <f t="shared" ca="1" si="102"/>
        <v>2.1179570851339435E-3</v>
      </c>
      <c r="H113" s="15">
        <f t="shared" ca="1" si="113"/>
        <v>30</v>
      </c>
      <c r="I113" s="14">
        <f ca="1">IF(E113&lt;=SIMULADOR2!$C$19,IF(SIMULADOR2!$C$19=E113,J113*(1+$F$3)^H113+J113*($G$3*H113),(SIMULADOR2!$E$36+$J$1+$K$1+IF(SIMULADOR2!$C$15=SIMULADOR2!$Z$9,SIMULADOR2!$C$16,0))/Calculos!$G$4),0)+M113+N113</f>
        <v>0</v>
      </c>
      <c r="J113" s="14">
        <f>IF(E113&lt;=SIMULADOR2!$C$19,J112-I112+L112+M112+N112,0)</f>
        <v>0</v>
      </c>
      <c r="K113" s="14">
        <f>IF(E113&lt;SIMULADOR2!$C$19,IF(I113-L113&lt;0,0,I113-L113-M113-N113),J113)</f>
        <v>0</v>
      </c>
      <c r="L113" s="14">
        <f t="shared" ca="1" si="103"/>
        <v>0</v>
      </c>
      <c r="M113" s="14">
        <f t="shared" si="81"/>
        <v>0</v>
      </c>
      <c r="N113" s="14">
        <f t="shared" ca="1" si="114"/>
        <v>0</v>
      </c>
      <c r="O113" s="14">
        <f t="shared" si="115"/>
        <v>0</v>
      </c>
      <c r="P113" s="9">
        <f t="shared" ca="1" si="104"/>
        <v>30</v>
      </c>
      <c r="Q113" s="9">
        <f ca="1">+IF(OR(Calculos!B111-SIMULADOR2!$C$25&lt;0,SIMULADOR2!$C$25=0),0,Calculos!B111-SIMULADOR2!$C$25)</f>
        <v>0</v>
      </c>
      <c r="R113" s="9">
        <f t="shared" ca="1" si="122"/>
        <v>0</v>
      </c>
      <c r="S113">
        <f ca="1">+IF(AND(Q114&lt;&gt;0,Q113=0),SIMULADOR2!$C$26,0)</f>
        <v>0</v>
      </c>
      <c r="T113" s="7">
        <f t="shared" ca="1" si="123"/>
        <v>0</v>
      </c>
      <c r="U113" s="7"/>
      <c r="V113" s="7">
        <f t="shared" ca="1" si="116"/>
        <v>0</v>
      </c>
      <c r="W113" s="7">
        <f t="shared" ca="1" si="124"/>
        <v>0</v>
      </c>
      <c r="X113" s="7">
        <f t="shared" ca="1" si="117"/>
        <v>0</v>
      </c>
      <c r="Y113" s="14">
        <f t="shared" ca="1" si="105"/>
        <v>0</v>
      </c>
      <c r="Z113" s="14">
        <f t="shared" ca="1" si="106"/>
        <v>0</v>
      </c>
      <c r="AA113" s="19"/>
      <c r="AB113" s="14">
        <f t="shared" ca="1" si="125"/>
        <v>0</v>
      </c>
      <c r="AC113" s="17">
        <f t="shared" ca="1" si="98"/>
        <v>0</v>
      </c>
      <c r="AE113">
        <f t="shared" ca="1" si="118"/>
        <v>0</v>
      </c>
      <c r="AF113">
        <f t="shared" ca="1" si="128"/>
        <v>0</v>
      </c>
      <c r="AG113" s="7">
        <f t="shared" ca="1" si="126"/>
        <v>0</v>
      </c>
      <c r="AH113">
        <f t="shared" ca="1" si="119"/>
        <v>0</v>
      </c>
      <c r="AI113" s="7">
        <f t="shared" ca="1" si="120"/>
        <v>0</v>
      </c>
      <c r="AJ113" s="7">
        <f t="shared" ca="1" si="121"/>
        <v>0</v>
      </c>
      <c r="AK113" s="7">
        <f t="shared" ca="1" si="107"/>
        <v>0</v>
      </c>
      <c r="AL113" s="7">
        <f t="shared" ca="1" si="108"/>
        <v>0</v>
      </c>
      <c r="AM113" s="14">
        <f t="shared" ca="1" si="127"/>
        <v>0</v>
      </c>
      <c r="AN113" s="7"/>
      <c r="AO113">
        <f t="shared" si="90"/>
        <v>108</v>
      </c>
      <c r="AP113" s="2">
        <f ca="1">+AP112+IF(SIMULADOR2!$C$25&lt;&gt;"",Calculos!P113+Calculos!R113,Calculos!H113)</f>
        <v>48396</v>
      </c>
      <c r="AQ113" s="7">
        <f ca="1">+IF(SUM(T$6:T113)=0,J113,IF($AQ$1=$AT$1,V113,AI113))</f>
        <v>0</v>
      </c>
      <c r="AR113" s="7">
        <f ca="1">+IF(SUM(T$6:T113)=0,M113,IF($AQ$1=$AT$1,Y113,AL113))</f>
        <v>0</v>
      </c>
      <c r="AS113" s="7">
        <f ca="1">+IF(SUM(T$6:T113)=0,N113,IF($AQ$1=$AT$1,Z113,AM113))</f>
        <v>0</v>
      </c>
      <c r="AT113" s="7">
        <f ca="1">+IF(SUM(T$6:T113)=0,0,IF($AQ$1=$AT$1,S113,AH113))</f>
        <v>0</v>
      </c>
      <c r="AU113" s="7">
        <f ca="1">+IF(SUM(T$6:T113)=0,K113,IF($AQ$1=$AT$1,W113,AJ113))</f>
        <v>0</v>
      </c>
      <c r="AV113" s="7">
        <f ca="1">+IF(SUM(T$6:T113)=0,L113,IF($AQ$1=$AT$1,X113,AK113))+AZ113</f>
        <v>0</v>
      </c>
      <c r="AX113" s="14">
        <f ca="1">+SIMULADOR2!L143</f>
        <v>0</v>
      </c>
      <c r="AY113" s="14">
        <f t="shared" ca="1" si="109"/>
        <v>0</v>
      </c>
      <c r="AZ113" s="26">
        <f t="shared" ca="1" si="110"/>
        <v>0</v>
      </c>
      <c r="BB113" s="14">
        <f t="shared" ca="1" si="111"/>
        <v>0</v>
      </c>
      <c r="BD113">
        <f t="shared" ca="1" si="112"/>
        <v>0</v>
      </c>
    </row>
    <row r="114" spans="1:56" x14ac:dyDescent="0.2">
      <c r="A114" s="2">
        <f t="shared" ca="1" si="100"/>
        <v>48427</v>
      </c>
      <c r="B114" s="2">
        <f ca="1">+IF(MONTH(EDATE(A114,1))=2,EDATE(A114,1),DATE(YEAR(EDATE(A114,1)),MONTH(EDATE(A114,1)),IF(SIMULADOR2!$C$13=50, 5,SIMULADOR2!$C$13) ))</f>
        <v>48458</v>
      </c>
      <c r="C114" s="35">
        <f t="shared" ca="1" si="99"/>
        <v>48433</v>
      </c>
      <c r="E114">
        <f t="shared" si="129"/>
        <v>109</v>
      </c>
      <c r="F114" s="9">
        <f t="shared" ca="1" si="101"/>
        <v>3317</v>
      </c>
      <c r="G114" s="12">
        <f t="shared" ca="1" si="102"/>
        <v>1.9984346878966748E-3</v>
      </c>
      <c r="H114" s="15">
        <f t="shared" ca="1" si="113"/>
        <v>31</v>
      </c>
      <c r="I114" s="14">
        <f ca="1">IF(E114&lt;=SIMULADOR2!$C$19,IF(SIMULADOR2!$C$19=E114,J114*(1+$F$3)^H114+J114*($G$3*H114),(SIMULADOR2!$E$36+$J$1+$K$1+IF(SIMULADOR2!$C$15=SIMULADOR2!$Z$9,SIMULADOR2!$C$16,0))/Calculos!$G$4),0)+M114+N114</f>
        <v>0</v>
      </c>
      <c r="J114" s="14">
        <f>IF(E114&lt;=SIMULADOR2!$C$19,J113-I113+L113+M113+N113,0)</f>
        <v>0</v>
      </c>
      <c r="K114" s="14">
        <f>IF(E114&lt;SIMULADOR2!$C$19,IF(I114-L114&lt;0,0,I114-L114-M114-N114),J114)</f>
        <v>0</v>
      </c>
      <c r="L114" s="14">
        <f t="shared" ca="1" si="103"/>
        <v>0</v>
      </c>
      <c r="M114" s="14">
        <f t="shared" si="81"/>
        <v>0</v>
      </c>
      <c r="N114" s="14">
        <f t="shared" ca="1" si="114"/>
        <v>0</v>
      </c>
      <c r="O114" s="14">
        <f t="shared" si="115"/>
        <v>0</v>
      </c>
      <c r="P114" s="9">
        <f t="shared" ca="1" si="104"/>
        <v>31</v>
      </c>
      <c r="Q114" s="9">
        <f ca="1">+IF(OR(Calculos!B112-SIMULADOR2!$C$25&lt;0,SIMULADOR2!$C$25=0),0,Calculos!B112-SIMULADOR2!$C$25)</f>
        <v>0</v>
      </c>
      <c r="R114" s="9">
        <f t="shared" ca="1" si="122"/>
        <v>0</v>
      </c>
      <c r="S114">
        <f ca="1">+IF(AND(Q115&lt;&gt;0,Q114=0),SIMULADOR2!$C$26,0)</f>
        <v>0</v>
      </c>
      <c r="T114" s="7">
        <f t="shared" ca="1" si="123"/>
        <v>0</v>
      </c>
      <c r="U114" s="7"/>
      <c r="V114" s="7">
        <f t="shared" ca="1" si="116"/>
        <v>0</v>
      </c>
      <c r="W114" s="7">
        <f t="shared" ca="1" si="124"/>
        <v>0</v>
      </c>
      <c r="X114" s="7">
        <f t="shared" ca="1" si="117"/>
        <v>0</v>
      </c>
      <c r="Y114" s="14">
        <f t="shared" ca="1" si="105"/>
        <v>0</v>
      </c>
      <c r="Z114" s="14">
        <f t="shared" ca="1" si="106"/>
        <v>0</v>
      </c>
      <c r="AA114" s="19"/>
      <c r="AB114" s="14">
        <f t="shared" ca="1" si="125"/>
        <v>0</v>
      </c>
      <c r="AC114" s="17">
        <f t="shared" ca="1" si="98"/>
        <v>0</v>
      </c>
      <c r="AE114">
        <f t="shared" ca="1" si="118"/>
        <v>0</v>
      </c>
      <c r="AF114">
        <f t="shared" ca="1" si="128"/>
        <v>0</v>
      </c>
      <c r="AG114" s="7">
        <f t="shared" ca="1" si="126"/>
        <v>0</v>
      </c>
      <c r="AH114">
        <f t="shared" ca="1" si="119"/>
        <v>0</v>
      </c>
      <c r="AI114" s="7">
        <f t="shared" ca="1" si="120"/>
        <v>0</v>
      </c>
      <c r="AJ114" s="7">
        <f t="shared" ca="1" si="121"/>
        <v>0</v>
      </c>
      <c r="AK114" s="7">
        <f t="shared" ca="1" si="107"/>
        <v>0</v>
      </c>
      <c r="AL114" s="7">
        <f t="shared" ca="1" si="108"/>
        <v>0</v>
      </c>
      <c r="AM114" s="14">
        <f t="shared" ca="1" si="127"/>
        <v>0</v>
      </c>
      <c r="AN114" s="7"/>
      <c r="AO114">
        <f t="shared" si="90"/>
        <v>109</v>
      </c>
      <c r="AP114" s="2">
        <f ca="1">+AP113+IF(SIMULADOR2!$C$25&lt;&gt;"",Calculos!P114+Calculos!R114,Calculos!H114)</f>
        <v>48427</v>
      </c>
      <c r="AQ114" s="7">
        <f ca="1">+IF(SUM(T$6:T114)=0,J114,IF($AQ$1=$AT$1,V114,AI114))</f>
        <v>0</v>
      </c>
      <c r="AR114" s="7">
        <f ca="1">+IF(SUM(T$6:T114)=0,M114,IF($AQ$1=$AT$1,Y114,AL114))</f>
        <v>0</v>
      </c>
      <c r="AS114" s="7">
        <f ca="1">+IF(SUM(T$6:T114)=0,N114,IF($AQ$1=$AT$1,Z114,AM114))</f>
        <v>0</v>
      </c>
      <c r="AT114" s="7">
        <f ca="1">+IF(SUM(T$6:T114)=0,0,IF($AQ$1=$AT$1,S114,AH114))</f>
        <v>0</v>
      </c>
      <c r="AU114" s="7">
        <f ca="1">+IF(SUM(T$6:T114)=0,K114,IF($AQ$1=$AT$1,W114,AJ114))</f>
        <v>0</v>
      </c>
      <c r="AV114" s="7">
        <f ca="1">+IF(SUM(T$6:T114)=0,L114,IF($AQ$1=$AT$1,X114,AK114))+AZ114</f>
        <v>0</v>
      </c>
      <c r="AX114" s="14">
        <f ca="1">+SIMULADOR2!L144</f>
        <v>0</v>
      </c>
      <c r="AY114" s="14">
        <f t="shared" ca="1" si="109"/>
        <v>0</v>
      </c>
      <c r="AZ114" s="26">
        <f t="shared" ca="1" si="110"/>
        <v>0</v>
      </c>
      <c r="BB114" s="14">
        <f t="shared" ca="1" si="111"/>
        <v>0</v>
      </c>
      <c r="BD114">
        <f t="shared" ca="1" si="112"/>
        <v>0</v>
      </c>
    </row>
    <row r="115" spans="1:56" x14ac:dyDescent="0.2">
      <c r="A115" s="2">
        <f t="shared" ca="1" si="100"/>
        <v>48458</v>
      </c>
      <c r="B115" s="2">
        <f ca="1">+IF(MONTH(EDATE(A115,1))=2,EDATE(A115,1),DATE(YEAR(EDATE(A115,1)),MONTH(EDATE(A115,1)),IF(SIMULADOR2!$C$13=50, 5,SIMULADOR2!$C$13) ))</f>
        <v>48488</v>
      </c>
      <c r="C115" s="35">
        <f t="shared" ca="1" si="99"/>
        <v>48463</v>
      </c>
      <c r="E115">
        <f t="shared" si="129"/>
        <v>110</v>
      </c>
      <c r="F115" s="9">
        <f t="shared" ca="1" si="101"/>
        <v>3348</v>
      </c>
      <c r="G115" s="12">
        <f t="shared" ca="1" si="102"/>
        <v>1.8856572825865852E-3</v>
      </c>
      <c r="H115" s="15">
        <f t="shared" ca="1" si="113"/>
        <v>31</v>
      </c>
      <c r="I115" s="14">
        <f ca="1">IF(E115&lt;=SIMULADOR2!$C$19,IF(SIMULADOR2!$C$19=E115,J115*(1+$F$3)^H115+J115*($G$3*H115),(SIMULADOR2!$E$36+$J$1+$K$1+IF(SIMULADOR2!$C$15=SIMULADOR2!$Z$9,SIMULADOR2!$C$16,0))/Calculos!$G$4),0)+M115+N115</f>
        <v>0</v>
      </c>
      <c r="J115" s="14">
        <f>IF(E115&lt;=SIMULADOR2!$C$19,J114-I114+L114+M114+N114,0)</f>
        <v>0</v>
      </c>
      <c r="K115" s="14">
        <f>IF(E115&lt;SIMULADOR2!$C$19,IF(I115-L115&lt;0,0,I115-L115-M115-N115),J115)</f>
        <v>0</v>
      </c>
      <c r="L115" s="14">
        <f t="shared" ca="1" si="103"/>
        <v>0</v>
      </c>
      <c r="M115" s="14">
        <f t="shared" si="81"/>
        <v>0</v>
      </c>
      <c r="N115" s="14">
        <f t="shared" ca="1" si="114"/>
        <v>0</v>
      </c>
      <c r="O115" s="14">
        <f t="shared" si="115"/>
        <v>0</v>
      </c>
      <c r="P115" s="9">
        <f t="shared" ca="1" si="104"/>
        <v>31</v>
      </c>
      <c r="Q115" s="9">
        <f ca="1">+IF(OR(Calculos!B113-SIMULADOR2!$C$25&lt;0,SIMULADOR2!$C$25=0),0,Calculos!B113-SIMULADOR2!$C$25)</f>
        <v>0</v>
      </c>
      <c r="R115" s="9">
        <f t="shared" ca="1" si="122"/>
        <v>0</v>
      </c>
      <c r="S115">
        <f ca="1">+IF(AND(Q116&lt;&gt;0,Q115=0),SIMULADOR2!$C$26,0)</f>
        <v>0</v>
      </c>
      <c r="T115" s="7">
        <f t="shared" ca="1" si="123"/>
        <v>0</v>
      </c>
      <c r="U115" s="7"/>
      <c r="V115" s="7">
        <f t="shared" ca="1" si="116"/>
        <v>0</v>
      </c>
      <c r="W115" s="7">
        <f t="shared" ca="1" si="124"/>
        <v>0</v>
      </c>
      <c r="X115" s="7">
        <f t="shared" ca="1" si="117"/>
        <v>0</v>
      </c>
      <c r="Y115" s="14">
        <f t="shared" ca="1" si="105"/>
        <v>0</v>
      </c>
      <c r="Z115" s="14">
        <f t="shared" ca="1" si="106"/>
        <v>0</v>
      </c>
      <c r="AA115" s="19"/>
      <c r="AB115" s="14">
        <f t="shared" ca="1" si="125"/>
        <v>0</v>
      </c>
      <c r="AC115" s="17">
        <f t="shared" ref="AC115:AC126" ca="1" si="130">+SUM(W115:Z115)</f>
        <v>0</v>
      </c>
      <c r="AE115">
        <f t="shared" ca="1" si="118"/>
        <v>0</v>
      </c>
      <c r="AF115">
        <f t="shared" ca="1" si="128"/>
        <v>0</v>
      </c>
      <c r="AG115" s="7">
        <f t="shared" ca="1" si="126"/>
        <v>0</v>
      </c>
      <c r="AH115">
        <f t="shared" ca="1" si="119"/>
        <v>0</v>
      </c>
      <c r="AI115" s="7">
        <f t="shared" ca="1" si="120"/>
        <v>0</v>
      </c>
      <c r="AJ115" s="7">
        <f t="shared" ca="1" si="121"/>
        <v>0</v>
      </c>
      <c r="AK115" s="7">
        <f t="shared" ca="1" si="107"/>
        <v>0</v>
      </c>
      <c r="AL115" s="7">
        <f t="shared" ca="1" si="108"/>
        <v>0</v>
      </c>
      <c r="AM115" s="14">
        <f t="shared" ca="1" si="127"/>
        <v>0</v>
      </c>
      <c r="AN115" s="7"/>
      <c r="AO115">
        <f t="shared" si="90"/>
        <v>110</v>
      </c>
      <c r="AP115" s="2">
        <f ca="1">+AP114+IF(SIMULADOR2!$C$25&lt;&gt;"",Calculos!P115+Calculos!R115,Calculos!H115)</f>
        <v>48458</v>
      </c>
      <c r="AQ115" s="7">
        <f ca="1">+IF(SUM(T$6:T115)=0,J115,IF($AQ$1=$AT$1,V115,AI115))</f>
        <v>0</v>
      </c>
      <c r="AR115" s="7">
        <f ca="1">+IF(SUM(T$6:T115)=0,M115,IF($AQ$1=$AT$1,Y115,AL115))</f>
        <v>0</v>
      </c>
      <c r="AS115" s="7">
        <f ca="1">+IF(SUM(T$6:T115)=0,N115,IF($AQ$1=$AT$1,Z115,AM115))</f>
        <v>0</v>
      </c>
      <c r="AT115" s="7">
        <f ca="1">+IF(SUM(T$6:T115)=0,0,IF($AQ$1=$AT$1,S115,AH115))</f>
        <v>0</v>
      </c>
      <c r="AU115" s="7">
        <f ca="1">+IF(SUM(T$6:T115)=0,K115,IF($AQ$1=$AT$1,W115,AJ115))</f>
        <v>0</v>
      </c>
      <c r="AV115" s="7">
        <f ca="1">+IF(SUM(T$6:T115)=0,L115,IF($AQ$1=$AT$1,X115,AK115))+AZ115</f>
        <v>0</v>
      </c>
      <c r="AX115" s="14">
        <f ca="1">+SIMULADOR2!L145</f>
        <v>0</v>
      </c>
      <c r="AY115" s="14">
        <f t="shared" ca="1" si="109"/>
        <v>0</v>
      </c>
      <c r="AZ115" s="26">
        <f t="shared" ca="1" si="110"/>
        <v>0</v>
      </c>
      <c r="BB115" s="14">
        <f t="shared" ca="1" si="111"/>
        <v>0</v>
      </c>
      <c r="BD115">
        <f t="shared" ca="1" si="112"/>
        <v>0</v>
      </c>
    </row>
    <row r="116" spans="1:56" x14ac:dyDescent="0.2">
      <c r="A116" s="2">
        <f t="shared" ca="1" si="100"/>
        <v>48488</v>
      </c>
      <c r="B116" s="2">
        <f ca="1">+IF(MONTH(EDATE(A116,1))=2,EDATE(A116,1),DATE(YEAR(EDATE(A116,1)),MONTH(EDATE(A116,1)),IF(SIMULADOR2!$C$13=50, 5,SIMULADOR2!$C$13) ))</f>
        <v>48519</v>
      </c>
      <c r="C116" s="35">
        <f t="shared" ca="1" si="99"/>
        <v>48494</v>
      </c>
      <c r="E116">
        <f t="shared" si="129"/>
        <v>111</v>
      </c>
      <c r="F116" s="9">
        <f t="shared" ca="1" si="101"/>
        <v>3378</v>
      </c>
      <c r="G116" s="12">
        <f t="shared" ca="1" si="102"/>
        <v>1.7825813014136441E-3</v>
      </c>
      <c r="H116" s="15">
        <f t="shared" ca="1" si="113"/>
        <v>30</v>
      </c>
      <c r="I116" s="14">
        <f ca="1">IF(E116&lt;=SIMULADOR2!$C$19,IF(SIMULADOR2!$C$19=E116,J116*(1+$F$3)^H116+J116*($G$3*H116),(SIMULADOR2!$E$36+$J$1+$K$1+IF(SIMULADOR2!$C$15=SIMULADOR2!$Z$9,SIMULADOR2!$C$16,0))/Calculos!$G$4),0)+M116+N116</f>
        <v>0</v>
      </c>
      <c r="J116" s="14">
        <f>IF(E116&lt;=SIMULADOR2!$C$19,J115-I115+L115+M115+N115,0)</f>
        <v>0</v>
      </c>
      <c r="K116" s="14">
        <f>IF(E116&lt;SIMULADOR2!$C$19,IF(I116-L116&lt;0,0,I116-L116-M116-N116),J116)</f>
        <v>0</v>
      </c>
      <c r="L116" s="14">
        <f t="shared" ca="1" si="103"/>
        <v>0</v>
      </c>
      <c r="M116" s="14">
        <f t="shared" si="81"/>
        <v>0</v>
      </c>
      <c r="N116" s="14">
        <f t="shared" ca="1" si="114"/>
        <v>0</v>
      </c>
      <c r="O116" s="14">
        <f t="shared" si="115"/>
        <v>0</v>
      </c>
      <c r="P116" s="9">
        <f t="shared" ca="1" si="104"/>
        <v>30</v>
      </c>
      <c r="Q116" s="9">
        <f ca="1">+IF(OR(Calculos!B114-SIMULADOR2!$C$25&lt;0,SIMULADOR2!$C$25=0),0,Calculos!B114-SIMULADOR2!$C$25)</f>
        <v>0</v>
      </c>
      <c r="R116" s="9">
        <f t="shared" ca="1" si="122"/>
        <v>0</v>
      </c>
      <c r="S116">
        <f ca="1">+IF(AND(Q117&lt;&gt;0,Q116=0),SIMULADOR2!$C$26,0)</f>
        <v>0</v>
      </c>
      <c r="T116" s="7">
        <f t="shared" ca="1" si="123"/>
        <v>0</v>
      </c>
      <c r="U116" s="7"/>
      <c r="V116" s="7">
        <f t="shared" ca="1" si="116"/>
        <v>0</v>
      </c>
      <c r="W116" s="7">
        <f t="shared" ca="1" si="124"/>
        <v>0</v>
      </c>
      <c r="X116" s="7">
        <f t="shared" ca="1" si="117"/>
        <v>0</v>
      </c>
      <c r="Y116" s="14">
        <f t="shared" ca="1" si="105"/>
        <v>0</v>
      </c>
      <c r="Z116" s="14">
        <f t="shared" ca="1" si="106"/>
        <v>0</v>
      </c>
      <c r="AA116" s="19"/>
      <c r="AB116" s="14">
        <f t="shared" ca="1" si="125"/>
        <v>0</v>
      </c>
      <c r="AC116" s="17">
        <f t="shared" ca="1" si="130"/>
        <v>0</v>
      </c>
      <c r="AE116">
        <f t="shared" ca="1" si="118"/>
        <v>0</v>
      </c>
      <c r="AF116">
        <f t="shared" ca="1" si="128"/>
        <v>0</v>
      </c>
      <c r="AG116" s="7">
        <f t="shared" ca="1" si="126"/>
        <v>0</v>
      </c>
      <c r="AH116">
        <f t="shared" ca="1" si="119"/>
        <v>0</v>
      </c>
      <c r="AI116" s="7">
        <f t="shared" ca="1" si="120"/>
        <v>0</v>
      </c>
      <c r="AJ116" s="7">
        <f t="shared" ca="1" si="121"/>
        <v>0</v>
      </c>
      <c r="AK116" s="7">
        <f t="shared" ca="1" si="107"/>
        <v>0</v>
      </c>
      <c r="AL116" s="7">
        <f t="shared" ca="1" si="108"/>
        <v>0</v>
      </c>
      <c r="AM116" s="14">
        <f t="shared" ca="1" si="127"/>
        <v>0</v>
      </c>
      <c r="AN116" s="7"/>
      <c r="AO116">
        <f t="shared" si="90"/>
        <v>111</v>
      </c>
      <c r="AP116" s="2">
        <f ca="1">+AP115+IF(SIMULADOR2!$C$25&lt;&gt;"",Calculos!P116+Calculos!R116,Calculos!H116)</f>
        <v>48488</v>
      </c>
      <c r="AQ116" s="7">
        <f ca="1">+IF(SUM(T$6:T116)=0,J116,IF($AQ$1=$AT$1,V116,AI116))</f>
        <v>0</v>
      </c>
      <c r="AR116" s="7">
        <f ca="1">+IF(SUM(T$6:T116)=0,M116,IF($AQ$1=$AT$1,Y116,AL116))</f>
        <v>0</v>
      </c>
      <c r="AS116" s="7">
        <f ca="1">+IF(SUM(T$6:T116)=0,N116,IF($AQ$1=$AT$1,Z116,AM116))</f>
        <v>0</v>
      </c>
      <c r="AT116" s="7">
        <f ca="1">+IF(SUM(T$6:T116)=0,0,IF($AQ$1=$AT$1,S116,AH116))</f>
        <v>0</v>
      </c>
      <c r="AU116" s="7">
        <f ca="1">+IF(SUM(T$6:T116)=0,K116,IF($AQ$1=$AT$1,W116,AJ116))</f>
        <v>0</v>
      </c>
      <c r="AV116" s="7">
        <f ca="1">+IF(SUM(T$6:T116)=0,L116,IF($AQ$1=$AT$1,X116,AK116))+AZ116</f>
        <v>0</v>
      </c>
      <c r="AX116" s="14">
        <f ca="1">+SIMULADOR2!L146</f>
        <v>0</v>
      </c>
      <c r="AY116" s="14">
        <f t="shared" ca="1" si="109"/>
        <v>0</v>
      </c>
      <c r="AZ116" s="26">
        <f t="shared" ca="1" si="110"/>
        <v>0</v>
      </c>
      <c r="BB116" s="14">
        <f t="shared" ca="1" si="111"/>
        <v>0</v>
      </c>
      <c r="BD116">
        <f t="shared" ca="1" si="112"/>
        <v>0</v>
      </c>
    </row>
    <row r="117" spans="1:56" x14ac:dyDescent="0.2">
      <c r="A117" s="2">
        <f t="shared" ca="1" si="100"/>
        <v>48519</v>
      </c>
      <c r="B117" s="2">
        <f ca="1">+IF(MONTH(EDATE(A117,1))=2,EDATE(A117,1),DATE(YEAR(EDATE(A117,1)),MONTH(EDATE(A117,1)),IF(SIMULADOR2!$C$13=50, 5,SIMULADOR2!$C$13) ))</f>
        <v>48549</v>
      </c>
      <c r="C117" s="35">
        <f t="shared" ca="1" si="99"/>
        <v>48524</v>
      </c>
      <c r="E117">
        <f t="shared" si="129"/>
        <v>112</v>
      </c>
      <c r="F117" s="9">
        <f t="shared" ca="1" si="101"/>
        <v>3409</v>
      </c>
      <c r="G117" s="12">
        <f t="shared" ca="1" si="102"/>
        <v>1.681985122241385E-3</v>
      </c>
      <c r="H117" s="15">
        <f t="shared" ca="1" si="113"/>
        <v>31</v>
      </c>
      <c r="I117" s="14">
        <f ca="1">IF(E117&lt;=SIMULADOR2!$C$19,IF(SIMULADOR2!$C$19=E117,J117*(1+$F$3)^H117+J117*($G$3*H117),(SIMULADOR2!$E$36+$J$1+$K$1+IF(SIMULADOR2!$C$15=SIMULADOR2!$Z$9,SIMULADOR2!$C$16,0))/Calculos!$G$4),0)+M117+N117</f>
        <v>0</v>
      </c>
      <c r="J117" s="14">
        <f>IF(E117&lt;=SIMULADOR2!$C$19,J116-I116+L116+M116+N116,0)</f>
        <v>0</v>
      </c>
      <c r="K117" s="14">
        <f>IF(E117&lt;SIMULADOR2!$C$19,IF(I117-L117&lt;0,0,I117-L117-M117-N117),J117)</f>
        <v>0</v>
      </c>
      <c r="L117" s="14">
        <f t="shared" ca="1" si="103"/>
        <v>0</v>
      </c>
      <c r="M117" s="14">
        <f t="shared" si="81"/>
        <v>0</v>
      </c>
      <c r="N117" s="14">
        <f t="shared" ca="1" si="114"/>
        <v>0</v>
      </c>
      <c r="O117" s="14">
        <f t="shared" si="115"/>
        <v>0</v>
      </c>
      <c r="P117" s="9">
        <f t="shared" ca="1" si="104"/>
        <v>31</v>
      </c>
      <c r="Q117" s="9">
        <f ca="1">+IF(OR(Calculos!B115-SIMULADOR2!$C$25&lt;0,SIMULADOR2!$C$25=0),0,Calculos!B115-SIMULADOR2!$C$25)</f>
        <v>0</v>
      </c>
      <c r="R117" s="9">
        <f t="shared" ca="1" si="122"/>
        <v>0</v>
      </c>
      <c r="S117">
        <f ca="1">+IF(AND(Q118&lt;&gt;0,Q117=0),SIMULADOR2!$C$26,0)</f>
        <v>0</v>
      </c>
      <c r="T117" s="7">
        <f t="shared" ca="1" si="123"/>
        <v>0</v>
      </c>
      <c r="U117" s="7"/>
      <c r="V117" s="7">
        <f t="shared" ca="1" si="116"/>
        <v>0</v>
      </c>
      <c r="W117" s="7">
        <f t="shared" ca="1" si="124"/>
        <v>0</v>
      </c>
      <c r="X117" s="7">
        <f t="shared" ca="1" si="117"/>
        <v>0</v>
      </c>
      <c r="Y117" s="14">
        <f t="shared" ca="1" si="105"/>
        <v>0</v>
      </c>
      <c r="Z117" s="14">
        <f t="shared" ca="1" si="106"/>
        <v>0</v>
      </c>
      <c r="AA117" s="19"/>
      <c r="AB117" s="14">
        <f t="shared" ca="1" si="125"/>
        <v>0</v>
      </c>
      <c r="AC117" s="17">
        <f t="shared" ca="1" si="130"/>
        <v>0</v>
      </c>
      <c r="AE117">
        <f t="shared" ca="1" si="118"/>
        <v>0</v>
      </c>
      <c r="AF117">
        <f t="shared" ca="1" si="128"/>
        <v>0</v>
      </c>
      <c r="AG117" s="7">
        <f t="shared" ca="1" si="126"/>
        <v>0</v>
      </c>
      <c r="AH117">
        <f t="shared" ca="1" si="119"/>
        <v>0</v>
      </c>
      <c r="AI117" s="7">
        <f t="shared" ca="1" si="120"/>
        <v>0</v>
      </c>
      <c r="AJ117" s="7">
        <f t="shared" ca="1" si="121"/>
        <v>0</v>
      </c>
      <c r="AK117" s="7">
        <f t="shared" ca="1" si="107"/>
        <v>0</v>
      </c>
      <c r="AL117" s="7">
        <f t="shared" ca="1" si="108"/>
        <v>0</v>
      </c>
      <c r="AM117" s="14">
        <f t="shared" ca="1" si="127"/>
        <v>0</v>
      </c>
      <c r="AN117" s="7"/>
      <c r="AO117">
        <f t="shared" si="90"/>
        <v>112</v>
      </c>
      <c r="AP117" s="2">
        <f ca="1">+AP116+IF(SIMULADOR2!$C$25&lt;&gt;"",Calculos!P117+Calculos!R117,Calculos!H117)</f>
        <v>48519</v>
      </c>
      <c r="AQ117" s="7">
        <f ca="1">+IF(SUM(T$6:T117)=0,J117,IF($AQ$1=$AT$1,V117,AI117))</f>
        <v>0</v>
      </c>
      <c r="AR117" s="7">
        <f ca="1">+IF(SUM(T$6:T117)=0,M117,IF($AQ$1=$AT$1,Y117,AL117))</f>
        <v>0</v>
      </c>
      <c r="AS117" s="7">
        <f ca="1">+IF(SUM(T$6:T117)=0,N117,IF($AQ$1=$AT$1,Z117,AM117))</f>
        <v>0</v>
      </c>
      <c r="AT117" s="7">
        <f ca="1">+IF(SUM(T$6:T117)=0,0,IF($AQ$1=$AT$1,S117,AH117))</f>
        <v>0</v>
      </c>
      <c r="AU117" s="7">
        <f ca="1">+IF(SUM(T$6:T117)=0,K117,IF($AQ$1=$AT$1,W117,AJ117))</f>
        <v>0</v>
      </c>
      <c r="AV117" s="7">
        <f ca="1">+IF(SUM(T$6:T117)=0,L117,IF($AQ$1=$AT$1,X117,AK117))+AZ117</f>
        <v>0</v>
      </c>
      <c r="AX117" s="14">
        <f ca="1">+SIMULADOR2!L147</f>
        <v>0</v>
      </c>
      <c r="AY117" s="14">
        <f t="shared" ca="1" si="109"/>
        <v>0</v>
      </c>
      <c r="AZ117" s="26">
        <f t="shared" ca="1" si="110"/>
        <v>0</v>
      </c>
      <c r="BB117" s="14">
        <f t="shared" ca="1" si="111"/>
        <v>0</v>
      </c>
      <c r="BD117">
        <f t="shared" ca="1" si="112"/>
        <v>0</v>
      </c>
    </row>
    <row r="118" spans="1:56" x14ac:dyDescent="0.2">
      <c r="A118" s="2">
        <f t="shared" ca="1" si="100"/>
        <v>48549</v>
      </c>
      <c r="B118" s="2">
        <f ca="1">+IF(MONTH(EDATE(A118,1))=2,EDATE(A118,1),DATE(YEAR(EDATE(A118,1)),MONTH(EDATE(A118,1)),IF(SIMULADOR2!$C$13=50, 5,SIMULADOR2!$C$13) ))</f>
        <v>48580</v>
      </c>
      <c r="C118" s="35">
        <f t="shared" ca="1" si="99"/>
        <v>48555</v>
      </c>
      <c r="E118">
        <f t="shared" si="129"/>
        <v>113</v>
      </c>
      <c r="F118" s="9">
        <f t="shared" ca="1" si="101"/>
        <v>3439</v>
      </c>
      <c r="G118" s="12">
        <f t="shared" ca="1" si="102"/>
        <v>1.5900425044633002E-3</v>
      </c>
      <c r="H118" s="15">
        <f t="shared" ca="1" si="113"/>
        <v>30</v>
      </c>
      <c r="I118" s="14">
        <f ca="1">IF(E118&lt;=SIMULADOR2!$C$19,IF(SIMULADOR2!$C$19=E118,J118*(1+$F$3)^H118+J118*($G$3*H118),(SIMULADOR2!$E$36+$J$1+$K$1+IF(SIMULADOR2!$C$15=SIMULADOR2!$Z$9,SIMULADOR2!$C$16,0))/Calculos!$G$4),0)+M118+N118</f>
        <v>0</v>
      </c>
      <c r="J118" s="14">
        <f>IF(E118&lt;=SIMULADOR2!$C$19,J117-I117+L117+M117+N117,0)</f>
        <v>0</v>
      </c>
      <c r="K118" s="14">
        <f>IF(E118&lt;SIMULADOR2!$C$19,IF(I118-L118&lt;0,0,I118-L118-M118-N118),J118)</f>
        <v>0</v>
      </c>
      <c r="L118" s="14">
        <f t="shared" ca="1" si="103"/>
        <v>0</v>
      </c>
      <c r="M118" s="14">
        <f t="shared" si="81"/>
        <v>0</v>
      </c>
      <c r="N118" s="14">
        <f t="shared" ca="1" si="114"/>
        <v>0</v>
      </c>
      <c r="O118" s="14">
        <f t="shared" si="115"/>
        <v>0</v>
      </c>
      <c r="P118" s="9">
        <f t="shared" ca="1" si="104"/>
        <v>30</v>
      </c>
      <c r="Q118" s="9">
        <f ca="1">+IF(OR(Calculos!B116-SIMULADOR2!$C$25&lt;0,SIMULADOR2!$C$25=0),0,Calculos!B116-SIMULADOR2!$C$25)</f>
        <v>0</v>
      </c>
      <c r="R118" s="9">
        <f t="shared" ca="1" si="122"/>
        <v>0</v>
      </c>
      <c r="S118">
        <f ca="1">+IF(AND(Q119&lt;&gt;0,Q118=0),SIMULADOR2!$C$26,0)</f>
        <v>0</v>
      </c>
      <c r="T118" s="7">
        <f t="shared" ca="1" si="123"/>
        <v>0</v>
      </c>
      <c r="U118" s="7"/>
      <c r="V118" s="7">
        <f t="shared" ca="1" si="116"/>
        <v>0</v>
      </c>
      <c r="W118" s="7">
        <f t="shared" ca="1" si="124"/>
        <v>0</v>
      </c>
      <c r="X118" s="7">
        <f t="shared" ca="1" si="117"/>
        <v>0</v>
      </c>
      <c r="Y118" s="14">
        <f t="shared" ca="1" si="105"/>
        <v>0</v>
      </c>
      <c r="Z118" s="14">
        <f t="shared" ca="1" si="106"/>
        <v>0</v>
      </c>
      <c r="AA118" s="19"/>
      <c r="AB118" s="14">
        <f t="shared" ca="1" si="125"/>
        <v>0</v>
      </c>
      <c r="AC118" s="17">
        <f t="shared" ca="1" si="130"/>
        <v>0</v>
      </c>
      <c r="AE118">
        <f t="shared" ca="1" si="118"/>
        <v>0</v>
      </c>
      <c r="AF118">
        <f t="shared" ca="1" si="128"/>
        <v>0</v>
      </c>
      <c r="AG118" s="7">
        <f t="shared" ca="1" si="126"/>
        <v>0</v>
      </c>
      <c r="AH118">
        <f t="shared" ca="1" si="119"/>
        <v>0</v>
      </c>
      <c r="AI118" s="7">
        <f t="shared" ca="1" si="120"/>
        <v>0</v>
      </c>
      <c r="AJ118" s="7">
        <f t="shared" ca="1" si="121"/>
        <v>0</v>
      </c>
      <c r="AK118" s="7">
        <f t="shared" ca="1" si="107"/>
        <v>0</v>
      </c>
      <c r="AL118" s="7">
        <f t="shared" ca="1" si="108"/>
        <v>0</v>
      </c>
      <c r="AM118" s="14">
        <f t="shared" ca="1" si="127"/>
        <v>0</v>
      </c>
      <c r="AN118" s="7"/>
      <c r="AO118">
        <f t="shared" si="90"/>
        <v>113</v>
      </c>
      <c r="AP118" s="2">
        <f ca="1">+AP117+IF(SIMULADOR2!$C$25&lt;&gt;"",Calculos!P118+Calculos!R118,Calculos!H118)</f>
        <v>48549</v>
      </c>
      <c r="AQ118" s="7">
        <f ca="1">+IF(SUM(T$6:T118)=0,J118,IF($AQ$1=$AT$1,V118,AI118))</f>
        <v>0</v>
      </c>
      <c r="AR118" s="7">
        <f ca="1">+IF(SUM(T$6:T118)=0,M118,IF($AQ$1=$AT$1,Y118,AL118))</f>
        <v>0</v>
      </c>
      <c r="AS118" s="7">
        <f ca="1">+IF(SUM(T$6:T118)=0,N118,IF($AQ$1=$AT$1,Z118,AM118))</f>
        <v>0</v>
      </c>
      <c r="AT118" s="7">
        <f ca="1">+IF(SUM(T$6:T118)=0,0,IF($AQ$1=$AT$1,S118,AH118))</f>
        <v>0</v>
      </c>
      <c r="AU118" s="7">
        <f ca="1">+IF(SUM(T$6:T118)=0,K118,IF($AQ$1=$AT$1,W118,AJ118))</f>
        <v>0</v>
      </c>
      <c r="AV118" s="7">
        <f ca="1">+IF(SUM(T$6:T118)=0,L118,IF($AQ$1=$AT$1,X118,AK118))+AZ118</f>
        <v>0</v>
      </c>
      <c r="AX118" s="14">
        <f ca="1">+SIMULADOR2!L148</f>
        <v>0</v>
      </c>
      <c r="AY118" s="14">
        <f t="shared" ca="1" si="109"/>
        <v>0</v>
      </c>
      <c r="AZ118" s="26">
        <f t="shared" ca="1" si="110"/>
        <v>0</v>
      </c>
      <c r="BB118" s="14">
        <f t="shared" ca="1" si="111"/>
        <v>0</v>
      </c>
      <c r="BD118">
        <f t="shared" ca="1" si="112"/>
        <v>0</v>
      </c>
    </row>
    <row r="119" spans="1:56" x14ac:dyDescent="0.2">
      <c r="A119" s="2">
        <f t="shared" ca="1" si="100"/>
        <v>48580</v>
      </c>
      <c r="B119" s="2">
        <f ca="1">+IF(MONTH(EDATE(A119,1))=2,EDATE(A119,1),DATE(YEAR(EDATE(A119,1)),MONTH(EDATE(A119,1)),IF(SIMULADOR2!$C$13=50, 5,SIMULADOR2!$C$13) ))</f>
        <v>48611</v>
      </c>
      <c r="C119" s="35">
        <f t="shared" ca="1" si="99"/>
        <v>48586</v>
      </c>
      <c r="E119">
        <f t="shared" si="129"/>
        <v>114</v>
      </c>
      <c r="F119" s="9">
        <f t="shared" ca="1" si="101"/>
        <v>3470</v>
      </c>
      <c r="G119" s="12">
        <f t="shared" ca="1" si="102"/>
        <v>1.5003118422244157E-3</v>
      </c>
      <c r="H119" s="15">
        <f t="shared" ca="1" si="113"/>
        <v>31</v>
      </c>
      <c r="I119" s="14">
        <f ca="1">IF(E119&lt;=SIMULADOR2!$C$19,IF(SIMULADOR2!$C$19=E119,J119*(1+$F$3)^H119+J119*($G$3*H119),(SIMULADOR2!$E$36+$J$1+$K$1+IF(SIMULADOR2!$C$15=SIMULADOR2!$Z$9,SIMULADOR2!$C$16,0))/Calculos!$G$4),0)+M119+N119</f>
        <v>0</v>
      </c>
      <c r="J119" s="14">
        <f>IF(E119&lt;=SIMULADOR2!$C$19,J118-I118+L118+M118+N118,0)</f>
        <v>0</v>
      </c>
      <c r="K119" s="14">
        <f>IF(E119&lt;SIMULADOR2!$C$19,IF(I119-L119&lt;0,0,I119-L119-M119-N119),J119)</f>
        <v>0</v>
      </c>
      <c r="L119" s="14">
        <f t="shared" ca="1" si="103"/>
        <v>0</v>
      </c>
      <c r="M119" s="14">
        <f t="shared" si="81"/>
        <v>0</v>
      </c>
      <c r="N119" s="14">
        <f t="shared" ca="1" si="114"/>
        <v>0</v>
      </c>
      <c r="O119" s="14">
        <f t="shared" si="115"/>
        <v>0</v>
      </c>
      <c r="P119" s="9">
        <f t="shared" ca="1" si="104"/>
        <v>31</v>
      </c>
      <c r="Q119" s="9">
        <f ca="1">+IF(OR(Calculos!B117-SIMULADOR2!$C$25&lt;0,SIMULADOR2!$C$25=0),0,Calculos!B117-SIMULADOR2!$C$25)</f>
        <v>0</v>
      </c>
      <c r="R119" s="9">
        <f t="shared" ca="1" si="122"/>
        <v>0</v>
      </c>
      <c r="S119">
        <f ca="1">+IF(AND(Q120&lt;&gt;0,Q119=0),SIMULADOR2!$C$26,0)</f>
        <v>0</v>
      </c>
      <c r="T119" s="7">
        <f t="shared" ca="1" si="123"/>
        <v>0</v>
      </c>
      <c r="U119" s="7"/>
      <c r="V119" s="7">
        <f t="shared" ca="1" si="116"/>
        <v>0</v>
      </c>
      <c r="W119" s="7">
        <f t="shared" ca="1" si="124"/>
        <v>0</v>
      </c>
      <c r="X119" s="7">
        <f t="shared" ca="1" si="117"/>
        <v>0</v>
      </c>
      <c r="Y119" s="14">
        <f t="shared" ca="1" si="105"/>
        <v>0</v>
      </c>
      <c r="Z119" s="14">
        <f t="shared" ca="1" si="106"/>
        <v>0</v>
      </c>
      <c r="AA119" s="19"/>
      <c r="AB119" s="14">
        <f t="shared" ca="1" si="125"/>
        <v>0</v>
      </c>
      <c r="AC119" s="17">
        <f t="shared" ca="1" si="130"/>
        <v>0</v>
      </c>
      <c r="AE119">
        <f t="shared" ca="1" si="118"/>
        <v>0</v>
      </c>
      <c r="AF119">
        <f t="shared" ca="1" si="128"/>
        <v>0</v>
      </c>
      <c r="AG119" s="7">
        <f t="shared" ca="1" si="126"/>
        <v>0</v>
      </c>
      <c r="AH119">
        <f t="shared" ca="1" si="119"/>
        <v>0</v>
      </c>
      <c r="AI119" s="7">
        <f t="shared" ca="1" si="120"/>
        <v>0</v>
      </c>
      <c r="AJ119" s="7">
        <f t="shared" ca="1" si="121"/>
        <v>0</v>
      </c>
      <c r="AK119" s="7">
        <f t="shared" ca="1" si="107"/>
        <v>0</v>
      </c>
      <c r="AL119" s="7">
        <f t="shared" ca="1" si="108"/>
        <v>0</v>
      </c>
      <c r="AM119" s="14">
        <f t="shared" ca="1" si="127"/>
        <v>0</v>
      </c>
      <c r="AN119" s="7"/>
      <c r="AO119">
        <f t="shared" si="90"/>
        <v>114</v>
      </c>
      <c r="AP119" s="2">
        <f ca="1">+AP118+IF(SIMULADOR2!$C$25&lt;&gt;"",Calculos!P119+Calculos!R119,Calculos!H119)</f>
        <v>48580</v>
      </c>
      <c r="AQ119" s="7">
        <f ca="1">+IF(SUM(T$6:T119)=0,J119,IF($AQ$1=$AT$1,V119,AI119))</f>
        <v>0</v>
      </c>
      <c r="AR119" s="7">
        <f ca="1">+IF(SUM(T$6:T119)=0,M119,IF($AQ$1=$AT$1,Y119,AL119))</f>
        <v>0</v>
      </c>
      <c r="AS119" s="7">
        <f ca="1">+IF(SUM(T$6:T119)=0,N119,IF($AQ$1=$AT$1,Z119,AM119))</f>
        <v>0</v>
      </c>
      <c r="AT119" s="7">
        <f ca="1">+IF(SUM(T$6:T119)=0,0,IF($AQ$1=$AT$1,S119,AH119))</f>
        <v>0</v>
      </c>
      <c r="AU119" s="7">
        <f ca="1">+IF(SUM(T$6:T119)=0,K119,IF($AQ$1=$AT$1,W119,AJ119))</f>
        <v>0</v>
      </c>
      <c r="AV119" s="7">
        <f ca="1">+IF(SUM(T$6:T119)=0,L119,IF($AQ$1=$AT$1,X119,AK119))+AZ119</f>
        <v>0</v>
      </c>
      <c r="AX119" s="14">
        <f ca="1">+SIMULADOR2!L149</f>
        <v>0</v>
      </c>
      <c r="AY119" s="14">
        <f t="shared" ca="1" si="109"/>
        <v>0</v>
      </c>
      <c r="AZ119" s="26">
        <f t="shared" ca="1" si="110"/>
        <v>0</v>
      </c>
      <c r="BB119" s="14">
        <f t="shared" ca="1" si="111"/>
        <v>0</v>
      </c>
      <c r="BD119">
        <f t="shared" ca="1" si="112"/>
        <v>0</v>
      </c>
    </row>
    <row r="120" spans="1:56" x14ac:dyDescent="0.2">
      <c r="A120" s="2">
        <f t="shared" ca="1" si="100"/>
        <v>48611</v>
      </c>
      <c r="B120" s="2">
        <f ca="1">+IF(MONTH(EDATE(A120,1))=2,EDATE(A120,1),DATE(YEAR(EDATE(A120,1)),MONTH(EDATE(A120,1)),IF(SIMULADOR2!$C$13=50, 5,SIMULADOR2!$C$13) ))</f>
        <v>48639</v>
      </c>
      <c r="C120" s="35">
        <f t="shared" ca="1" si="99"/>
        <v>48614</v>
      </c>
      <c r="E120">
        <f t="shared" si="129"/>
        <v>115</v>
      </c>
      <c r="F120" s="9">
        <f t="shared" ca="1" si="101"/>
        <v>3501</v>
      </c>
      <c r="G120" s="12">
        <f t="shared" ca="1" si="102"/>
        <v>1.4156449387990402E-3</v>
      </c>
      <c r="H120" s="15">
        <f t="shared" ca="1" si="113"/>
        <v>31</v>
      </c>
      <c r="I120" s="14">
        <f ca="1">IF(E120&lt;=SIMULADOR2!$C$19,IF(SIMULADOR2!$C$19=E120,J120*(1+$F$3)^H120+J120*($G$3*H120),(SIMULADOR2!$E$36+$J$1+$K$1+IF(SIMULADOR2!$C$15=SIMULADOR2!$Z$9,SIMULADOR2!$C$16,0))/Calculos!$G$4),0)+M120+N120</f>
        <v>0</v>
      </c>
      <c r="J120" s="14">
        <f>IF(E120&lt;=SIMULADOR2!$C$19,J119-I119+L119+M119+N119,0)</f>
        <v>0</v>
      </c>
      <c r="K120" s="14">
        <f>IF(E120&lt;SIMULADOR2!$C$19,IF(I120-L120&lt;0,0,I120-L120-M120-N120),J120)</f>
        <v>0</v>
      </c>
      <c r="L120" s="14">
        <f t="shared" ca="1" si="103"/>
        <v>0</v>
      </c>
      <c r="M120" s="14">
        <f t="shared" si="81"/>
        <v>0</v>
      </c>
      <c r="N120" s="14">
        <f t="shared" ca="1" si="114"/>
        <v>0</v>
      </c>
      <c r="O120" s="14">
        <f t="shared" si="115"/>
        <v>0</v>
      </c>
      <c r="P120" s="9">
        <f t="shared" ca="1" si="104"/>
        <v>31</v>
      </c>
      <c r="Q120" s="9">
        <f ca="1">+IF(OR(Calculos!B118-SIMULADOR2!$C$25&lt;0,SIMULADOR2!$C$25=0),0,Calculos!B118-SIMULADOR2!$C$25)</f>
        <v>0</v>
      </c>
      <c r="R120" s="9">
        <f t="shared" ca="1" si="122"/>
        <v>0</v>
      </c>
      <c r="S120">
        <f ca="1">+IF(AND(Q121&lt;&gt;0,Q120=0),SIMULADOR2!$C$26,0)</f>
        <v>0</v>
      </c>
      <c r="T120" s="7">
        <f t="shared" ca="1" si="123"/>
        <v>0</v>
      </c>
      <c r="U120" s="7"/>
      <c r="V120" s="7">
        <f t="shared" ca="1" si="116"/>
        <v>0</v>
      </c>
      <c r="W120" s="7">
        <f t="shared" ca="1" si="124"/>
        <v>0</v>
      </c>
      <c r="X120" s="7">
        <f t="shared" ca="1" si="117"/>
        <v>0</v>
      </c>
      <c r="Y120" s="14">
        <f t="shared" ca="1" si="105"/>
        <v>0</v>
      </c>
      <c r="Z120" s="14">
        <f t="shared" ca="1" si="106"/>
        <v>0</v>
      </c>
      <c r="AA120" s="19"/>
      <c r="AB120" s="14">
        <f t="shared" ca="1" si="125"/>
        <v>0</v>
      </c>
      <c r="AC120" s="17">
        <f t="shared" ca="1" si="130"/>
        <v>0</v>
      </c>
      <c r="AE120">
        <f t="shared" ca="1" si="118"/>
        <v>0</v>
      </c>
      <c r="AF120">
        <f t="shared" ca="1" si="128"/>
        <v>0</v>
      </c>
      <c r="AG120" s="7">
        <f t="shared" ca="1" si="126"/>
        <v>0</v>
      </c>
      <c r="AH120">
        <f t="shared" ca="1" si="119"/>
        <v>0</v>
      </c>
      <c r="AI120" s="7">
        <f t="shared" ca="1" si="120"/>
        <v>0</v>
      </c>
      <c r="AJ120" s="7">
        <f t="shared" ca="1" si="121"/>
        <v>0</v>
      </c>
      <c r="AK120" s="7">
        <f t="shared" ca="1" si="107"/>
        <v>0</v>
      </c>
      <c r="AL120" s="7">
        <f t="shared" ca="1" si="108"/>
        <v>0</v>
      </c>
      <c r="AM120" s="14">
        <f t="shared" ca="1" si="127"/>
        <v>0</v>
      </c>
      <c r="AN120" s="7"/>
      <c r="AO120">
        <f t="shared" si="90"/>
        <v>115</v>
      </c>
      <c r="AP120" s="2">
        <f ca="1">+AP119+IF(SIMULADOR2!$C$25&lt;&gt;"",Calculos!P120+Calculos!R120,Calculos!H120)</f>
        <v>48611</v>
      </c>
      <c r="AQ120" s="7">
        <f ca="1">+IF(SUM(T$6:T120)=0,J120,IF($AQ$1=$AT$1,V120,AI120))</f>
        <v>0</v>
      </c>
      <c r="AR120" s="7">
        <f ca="1">+IF(SUM(T$6:T120)=0,M120,IF($AQ$1=$AT$1,Y120,AL120))</f>
        <v>0</v>
      </c>
      <c r="AS120" s="7">
        <f ca="1">+IF(SUM(T$6:T120)=0,N120,IF($AQ$1=$AT$1,Z120,AM120))</f>
        <v>0</v>
      </c>
      <c r="AT120" s="7">
        <f ca="1">+IF(SUM(T$6:T120)=0,0,IF($AQ$1=$AT$1,S120,AH120))</f>
        <v>0</v>
      </c>
      <c r="AU120" s="7">
        <f ca="1">+IF(SUM(T$6:T120)=0,K120,IF($AQ$1=$AT$1,W120,AJ120))</f>
        <v>0</v>
      </c>
      <c r="AV120" s="7">
        <f ca="1">+IF(SUM(T$6:T120)=0,L120,IF($AQ$1=$AT$1,X120,AK120))+AZ120</f>
        <v>0</v>
      </c>
      <c r="AX120" s="14">
        <f ca="1">+SIMULADOR2!L150</f>
        <v>0</v>
      </c>
      <c r="AY120" s="14">
        <f t="shared" ca="1" si="109"/>
        <v>0</v>
      </c>
      <c r="AZ120" s="26">
        <f t="shared" ca="1" si="110"/>
        <v>0</v>
      </c>
      <c r="BB120" s="14">
        <f t="shared" ca="1" si="111"/>
        <v>0</v>
      </c>
      <c r="BD120">
        <f t="shared" ca="1" si="112"/>
        <v>0</v>
      </c>
    </row>
    <row r="121" spans="1:56" x14ac:dyDescent="0.2">
      <c r="A121" s="2">
        <f t="shared" ca="1" si="100"/>
        <v>48639</v>
      </c>
      <c r="B121" s="2">
        <f ca="1">+IF(MONTH(EDATE(A121,1))=2,EDATE(A121,1),DATE(YEAR(EDATE(A121,1)),MONTH(EDATE(A121,1)),IF(SIMULADOR2!$C$13=50, 5,SIMULADOR2!$C$13) ))</f>
        <v>48670</v>
      </c>
      <c r="C121" s="35">
        <f t="shared" ca="1" si="99"/>
        <v>48645</v>
      </c>
      <c r="E121">
        <f t="shared" si="129"/>
        <v>116</v>
      </c>
      <c r="F121" s="9">
        <f t="shared" ca="1" si="101"/>
        <v>3529</v>
      </c>
      <c r="G121" s="12">
        <f t="shared" ca="1" si="102"/>
        <v>1.3432859910402792E-3</v>
      </c>
      <c r="H121" s="15">
        <f t="shared" ca="1" si="113"/>
        <v>28</v>
      </c>
      <c r="I121" s="14">
        <f ca="1">IF(E121&lt;=SIMULADOR2!$C$19,IF(SIMULADOR2!$C$19=E121,J121*(1+$F$3)^H121+J121*($G$3*H121),(SIMULADOR2!$E$36+$J$1+$K$1+IF(SIMULADOR2!$C$15=SIMULADOR2!$Z$9,SIMULADOR2!$C$16,0))/Calculos!$G$4),0)+M121+N121</f>
        <v>0</v>
      </c>
      <c r="J121" s="14">
        <f>IF(E121&lt;=SIMULADOR2!$C$19,J120-I120+L120+M120+N120,0)</f>
        <v>0</v>
      </c>
      <c r="K121" s="14">
        <f>IF(E121&lt;SIMULADOR2!$C$19,IF(I121-L121&lt;0,0,I121-L121-M121-N121),J121)</f>
        <v>0</v>
      </c>
      <c r="L121" s="14">
        <f t="shared" ca="1" si="103"/>
        <v>0</v>
      </c>
      <c r="M121" s="14">
        <f t="shared" si="81"/>
        <v>0</v>
      </c>
      <c r="N121" s="14">
        <f t="shared" ca="1" si="114"/>
        <v>0</v>
      </c>
      <c r="O121" s="14">
        <f t="shared" si="115"/>
        <v>0</v>
      </c>
      <c r="P121" s="9">
        <f t="shared" ca="1" si="104"/>
        <v>28</v>
      </c>
      <c r="Q121" s="9">
        <f ca="1">+IF(OR(Calculos!B119-SIMULADOR2!$C$25&lt;0,SIMULADOR2!$C$25=0),0,Calculos!B119-SIMULADOR2!$C$25)</f>
        <v>0</v>
      </c>
      <c r="R121" s="9">
        <f t="shared" ca="1" si="122"/>
        <v>0</v>
      </c>
      <c r="S121">
        <f ca="1">+IF(AND(Q122&lt;&gt;0,Q121=0),SIMULADOR2!$C$26,0)</f>
        <v>0</v>
      </c>
      <c r="T121" s="7">
        <f t="shared" ca="1" si="123"/>
        <v>0</v>
      </c>
      <c r="U121" s="7"/>
      <c r="V121" s="7">
        <f t="shared" ca="1" si="116"/>
        <v>0</v>
      </c>
      <c r="W121" s="7">
        <f t="shared" ca="1" si="124"/>
        <v>0</v>
      </c>
      <c r="X121" s="7">
        <f t="shared" ca="1" si="117"/>
        <v>0</v>
      </c>
      <c r="Y121" s="14">
        <f t="shared" ca="1" si="105"/>
        <v>0</v>
      </c>
      <c r="Z121" s="14">
        <f t="shared" ca="1" si="106"/>
        <v>0</v>
      </c>
      <c r="AA121" s="19"/>
      <c r="AB121" s="14">
        <f t="shared" ca="1" si="125"/>
        <v>0</v>
      </c>
      <c r="AC121" s="17">
        <f t="shared" ca="1" si="130"/>
        <v>0</v>
      </c>
      <c r="AE121">
        <f t="shared" ca="1" si="118"/>
        <v>0</v>
      </c>
      <c r="AF121">
        <f t="shared" ca="1" si="128"/>
        <v>0</v>
      </c>
      <c r="AG121" s="7">
        <f t="shared" ca="1" si="126"/>
        <v>0</v>
      </c>
      <c r="AH121">
        <f t="shared" ca="1" si="119"/>
        <v>0</v>
      </c>
      <c r="AI121" s="7">
        <f t="shared" ca="1" si="120"/>
        <v>0</v>
      </c>
      <c r="AJ121" s="7">
        <f t="shared" ca="1" si="121"/>
        <v>0</v>
      </c>
      <c r="AK121" s="7">
        <f t="shared" ca="1" si="107"/>
        <v>0</v>
      </c>
      <c r="AL121" s="7">
        <f t="shared" ca="1" si="108"/>
        <v>0</v>
      </c>
      <c r="AM121" s="14">
        <f t="shared" ca="1" si="127"/>
        <v>0</v>
      </c>
      <c r="AN121" s="7"/>
      <c r="AO121">
        <f t="shared" si="90"/>
        <v>116</v>
      </c>
      <c r="AP121" s="2">
        <f ca="1">+AP120+IF(SIMULADOR2!$C$25&lt;&gt;"",Calculos!P121+Calculos!R121,Calculos!H121)</f>
        <v>48639</v>
      </c>
      <c r="AQ121" s="7">
        <f ca="1">+IF(SUM(T$6:T121)=0,J121,IF($AQ$1=$AT$1,V121,AI121))</f>
        <v>0</v>
      </c>
      <c r="AR121" s="7">
        <f ca="1">+IF(SUM(T$6:T121)=0,M121,IF($AQ$1=$AT$1,Y121,AL121))</f>
        <v>0</v>
      </c>
      <c r="AS121" s="7">
        <f ca="1">+IF(SUM(T$6:T121)=0,N121,IF($AQ$1=$AT$1,Z121,AM121))</f>
        <v>0</v>
      </c>
      <c r="AT121" s="7">
        <f ca="1">+IF(SUM(T$6:T121)=0,0,IF($AQ$1=$AT$1,S121,AH121))</f>
        <v>0</v>
      </c>
      <c r="AU121" s="7">
        <f ca="1">+IF(SUM(T$6:T121)=0,K121,IF($AQ$1=$AT$1,W121,AJ121))</f>
        <v>0</v>
      </c>
      <c r="AV121" s="7">
        <f ca="1">+IF(SUM(T$6:T121)=0,L121,IF($AQ$1=$AT$1,X121,AK121))+AZ121</f>
        <v>0</v>
      </c>
      <c r="AX121" s="14">
        <f ca="1">+SIMULADOR2!L151</f>
        <v>0</v>
      </c>
      <c r="AY121" s="14">
        <f t="shared" ca="1" si="109"/>
        <v>0</v>
      </c>
      <c r="AZ121" s="26">
        <f t="shared" ca="1" si="110"/>
        <v>0</v>
      </c>
      <c r="BB121" s="14">
        <f t="shared" ca="1" si="111"/>
        <v>0</v>
      </c>
      <c r="BD121">
        <f t="shared" ca="1" si="112"/>
        <v>0</v>
      </c>
    </row>
    <row r="122" spans="1:56" x14ac:dyDescent="0.2">
      <c r="A122" s="2">
        <f t="shared" ca="1" si="100"/>
        <v>48670</v>
      </c>
      <c r="B122" s="2">
        <f ca="1">+IF(MONTH(EDATE(A122,1))=2,EDATE(A122,1),DATE(YEAR(EDATE(A122,1)),MONTH(EDATE(A122,1)),IF(SIMULADOR2!$C$13=50, 5,SIMULADOR2!$C$13) ))</f>
        <v>48700</v>
      </c>
      <c r="C122" s="35">
        <f t="shared" ca="1" si="99"/>
        <v>48675</v>
      </c>
      <c r="E122">
        <f t="shared" si="129"/>
        <v>117</v>
      </c>
      <c r="F122" s="9">
        <f t="shared" ca="1" si="101"/>
        <v>3560</v>
      </c>
      <c r="G122" s="12">
        <f t="shared" ca="1" si="102"/>
        <v>1.2674805070900593E-3</v>
      </c>
      <c r="H122" s="15">
        <f t="shared" ca="1" si="113"/>
        <v>31</v>
      </c>
      <c r="I122" s="14">
        <f ca="1">IF(E122&lt;=SIMULADOR2!$C$19,IF(SIMULADOR2!$C$19=E122,J122*(1+$F$3)^H122+J122*($G$3*H122),(SIMULADOR2!$E$36+$J$1+$K$1+IF(SIMULADOR2!$C$15=SIMULADOR2!$Z$9,SIMULADOR2!$C$16,0))/Calculos!$G$4),0)+M122+N122</f>
        <v>0</v>
      </c>
      <c r="J122" s="14">
        <f>IF(E122&lt;=SIMULADOR2!$C$19,J121-I121+L121+M121+N121,0)</f>
        <v>0</v>
      </c>
      <c r="K122" s="14">
        <f>IF(E122&lt;SIMULADOR2!$C$19,IF(I122-L122&lt;0,0,I122-L122-M122-N122),J122)</f>
        <v>0</v>
      </c>
      <c r="L122" s="14">
        <f t="shared" ca="1" si="103"/>
        <v>0</v>
      </c>
      <c r="M122" s="14">
        <f t="shared" si="81"/>
        <v>0</v>
      </c>
      <c r="N122" s="14">
        <f t="shared" ca="1" si="114"/>
        <v>0</v>
      </c>
      <c r="O122" s="14">
        <f t="shared" si="115"/>
        <v>0</v>
      </c>
      <c r="P122" s="9">
        <f t="shared" ca="1" si="104"/>
        <v>31</v>
      </c>
      <c r="Q122" s="9">
        <f ca="1">+IF(OR(Calculos!B120-SIMULADOR2!$C$25&lt;0,SIMULADOR2!$C$25=0),0,Calculos!B120-SIMULADOR2!$C$25)</f>
        <v>0</v>
      </c>
      <c r="R122" s="9">
        <f t="shared" ca="1" si="122"/>
        <v>0</v>
      </c>
      <c r="S122">
        <f ca="1">+IF(AND(Q123&lt;&gt;0,Q122=0),SIMULADOR2!$C$26,0)</f>
        <v>0</v>
      </c>
      <c r="T122" s="7">
        <f t="shared" ca="1" si="123"/>
        <v>0</v>
      </c>
      <c r="U122" s="7"/>
      <c r="V122" s="7">
        <f t="shared" ca="1" si="116"/>
        <v>0</v>
      </c>
      <c r="W122" s="7">
        <f t="shared" ca="1" si="124"/>
        <v>0</v>
      </c>
      <c r="X122" s="7">
        <f t="shared" ca="1" si="117"/>
        <v>0</v>
      </c>
      <c r="Y122" s="14">
        <f t="shared" ca="1" si="105"/>
        <v>0</v>
      </c>
      <c r="Z122" s="14">
        <f t="shared" ca="1" si="106"/>
        <v>0</v>
      </c>
      <c r="AA122" s="19"/>
      <c r="AB122" s="14">
        <f t="shared" ca="1" si="125"/>
        <v>0</v>
      </c>
      <c r="AC122" s="17">
        <f t="shared" ca="1" si="130"/>
        <v>0</v>
      </c>
      <c r="AE122">
        <f t="shared" ca="1" si="118"/>
        <v>0</v>
      </c>
      <c r="AF122">
        <f t="shared" ca="1" si="128"/>
        <v>0</v>
      </c>
      <c r="AG122" s="7">
        <f t="shared" ca="1" si="126"/>
        <v>0</v>
      </c>
      <c r="AH122">
        <f t="shared" ca="1" si="119"/>
        <v>0</v>
      </c>
      <c r="AI122" s="7">
        <f t="shared" ca="1" si="120"/>
        <v>0</v>
      </c>
      <c r="AJ122" s="7">
        <f t="shared" ca="1" si="121"/>
        <v>0</v>
      </c>
      <c r="AK122" s="7">
        <f t="shared" ca="1" si="107"/>
        <v>0</v>
      </c>
      <c r="AL122" s="7">
        <f t="shared" ca="1" si="108"/>
        <v>0</v>
      </c>
      <c r="AM122" s="14">
        <f t="shared" ca="1" si="127"/>
        <v>0</v>
      </c>
      <c r="AN122" s="7"/>
      <c r="AO122">
        <f t="shared" si="90"/>
        <v>117</v>
      </c>
      <c r="AP122" s="2">
        <f ca="1">+AP121+IF(SIMULADOR2!$C$25&lt;&gt;"",Calculos!P122+Calculos!R122,Calculos!H122)</f>
        <v>48670</v>
      </c>
      <c r="AQ122" s="7">
        <f ca="1">+IF(SUM(T$6:T122)=0,J122,IF($AQ$1=$AT$1,V122,AI122))</f>
        <v>0</v>
      </c>
      <c r="AR122" s="7">
        <f ca="1">+IF(SUM(T$6:T122)=0,M122,IF($AQ$1=$AT$1,Y122,AL122))</f>
        <v>0</v>
      </c>
      <c r="AS122" s="7">
        <f ca="1">+IF(SUM(T$6:T122)=0,N122,IF($AQ$1=$AT$1,Z122,AM122))</f>
        <v>0</v>
      </c>
      <c r="AT122" s="7">
        <f ca="1">+IF(SUM(T$6:T122)=0,0,IF($AQ$1=$AT$1,S122,AH122))</f>
        <v>0</v>
      </c>
      <c r="AU122" s="7">
        <f ca="1">+IF(SUM(T$6:T122)=0,K122,IF($AQ$1=$AT$1,W122,AJ122))</f>
        <v>0</v>
      </c>
      <c r="AV122" s="7">
        <f ca="1">+IF(SUM(T$6:T122)=0,L122,IF($AQ$1=$AT$1,X122,AK122))+AZ122</f>
        <v>0</v>
      </c>
      <c r="AX122" s="14">
        <f ca="1">+SIMULADOR2!L152</f>
        <v>0</v>
      </c>
      <c r="AY122" s="14">
        <f t="shared" ca="1" si="109"/>
        <v>0</v>
      </c>
      <c r="AZ122" s="26">
        <f t="shared" ca="1" si="110"/>
        <v>0</v>
      </c>
      <c r="BB122" s="14">
        <f t="shared" ca="1" si="111"/>
        <v>0</v>
      </c>
      <c r="BD122">
        <f t="shared" ca="1" si="112"/>
        <v>0</v>
      </c>
    </row>
    <row r="123" spans="1:56" x14ac:dyDescent="0.2">
      <c r="A123" s="2">
        <f t="shared" ca="1" si="100"/>
        <v>48700</v>
      </c>
      <c r="B123" s="2">
        <f ca="1">+IF(MONTH(EDATE(A123,1))=2,EDATE(A123,1),DATE(YEAR(EDATE(A123,1)),MONTH(EDATE(A123,1)),IF(SIMULADOR2!$C$13=50, 5,SIMULADOR2!$C$13) ))</f>
        <v>48731</v>
      </c>
      <c r="C123" s="35">
        <f t="shared" ca="1" si="99"/>
        <v>48706</v>
      </c>
      <c r="E123">
        <f t="shared" si="129"/>
        <v>118</v>
      </c>
      <c r="F123" s="9">
        <f t="shared" ca="1" si="101"/>
        <v>3590</v>
      </c>
      <c r="G123" s="12">
        <f t="shared" ca="1" si="102"/>
        <v>1.1981960204060975E-3</v>
      </c>
      <c r="H123" s="15">
        <f t="shared" ca="1" si="113"/>
        <v>30</v>
      </c>
      <c r="I123" s="14">
        <f ca="1">IF(E123&lt;=SIMULADOR2!$C$19,IF(SIMULADOR2!$C$19=E123,J123*(1+$F$3)^H123+J123*($G$3*H123),(SIMULADOR2!$E$36+$J$1+$K$1+IF(SIMULADOR2!$C$15=SIMULADOR2!$Z$9,SIMULADOR2!$C$16,0))/Calculos!$G$4),0)+M123+N123</f>
        <v>0</v>
      </c>
      <c r="J123" s="14">
        <f>IF(E123&lt;=SIMULADOR2!$C$19,J122-I122+L122+M122+N122,0)</f>
        <v>0</v>
      </c>
      <c r="K123" s="14">
        <f>IF(E123&lt;SIMULADOR2!$C$19,IF(I123-L123&lt;0,0,I123-L123-M123-N123),J123)</f>
        <v>0</v>
      </c>
      <c r="L123" s="14">
        <f t="shared" ca="1" si="103"/>
        <v>0</v>
      </c>
      <c r="M123" s="14">
        <f t="shared" si="81"/>
        <v>0</v>
      </c>
      <c r="N123" s="14">
        <f t="shared" ca="1" si="114"/>
        <v>0</v>
      </c>
      <c r="O123" s="14">
        <f t="shared" si="115"/>
        <v>0</v>
      </c>
      <c r="P123" s="9">
        <f t="shared" ca="1" si="104"/>
        <v>30</v>
      </c>
      <c r="Q123" s="9">
        <f ca="1">+IF(OR(Calculos!B121-SIMULADOR2!$C$25&lt;0,SIMULADOR2!$C$25=0),0,Calculos!B121-SIMULADOR2!$C$25)</f>
        <v>0</v>
      </c>
      <c r="R123" s="9">
        <f t="shared" ca="1" si="122"/>
        <v>0</v>
      </c>
      <c r="S123">
        <f ca="1">+IF(AND(Q124&lt;&gt;0,Q123=0),SIMULADOR2!$C$26,0)</f>
        <v>0</v>
      </c>
      <c r="T123" s="7">
        <f t="shared" ca="1" si="123"/>
        <v>0</v>
      </c>
      <c r="U123" s="7"/>
      <c r="V123" s="7">
        <f t="shared" ca="1" si="116"/>
        <v>0</v>
      </c>
      <c r="W123" s="7">
        <f t="shared" ca="1" si="124"/>
        <v>0</v>
      </c>
      <c r="X123" s="7">
        <f t="shared" ca="1" si="117"/>
        <v>0</v>
      </c>
      <c r="Y123" s="14">
        <f t="shared" ca="1" si="105"/>
        <v>0</v>
      </c>
      <c r="Z123" s="14">
        <f t="shared" ca="1" si="106"/>
        <v>0</v>
      </c>
      <c r="AA123" s="19"/>
      <c r="AB123" s="14">
        <f t="shared" ca="1" si="125"/>
        <v>0</v>
      </c>
      <c r="AC123" s="17">
        <f t="shared" ca="1" si="130"/>
        <v>0</v>
      </c>
      <c r="AE123">
        <f t="shared" ca="1" si="118"/>
        <v>0</v>
      </c>
      <c r="AF123">
        <f t="shared" ca="1" si="128"/>
        <v>0</v>
      </c>
      <c r="AG123" s="7">
        <f t="shared" ca="1" si="126"/>
        <v>0</v>
      </c>
      <c r="AH123">
        <f t="shared" ca="1" si="119"/>
        <v>0</v>
      </c>
      <c r="AI123" s="7">
        <f t="shared" ca="1" si="120"/>
        <v>0</v>
      </c>
      <c r="AJ123" s="7">
        <f t="shared" ca="1" si="121"/>
        <v>0</v>
      </c>
      <c r="AK123" s="7">
        <f t="shared" ca="1" si="107"/>
        <v>0</v>
      </c>
      <c r="AL123" s="7">
        <f t="shared" ca="1" si="108"/>
        <v>0</v>
      </c>
      <c r="AM123" s="14">
        <f t="shared" ca="1" si="127"/>
        <v>0</v>
      </c>
      <c r="AN123" s="7"/>
      <c r="AO123">
        <f t="shared" si="90"/>
        <v>118</v>
      </c>
      <c r="AP123" s="2">
        <f ca="1">+AP122+IF(SIMULADOR2!$C$25&lt;&gt;"",Calculos!P123+Calculos!R123,Calculos!H123)</f>
        <v>48700</v>
      </c>
      <c r="AQ123" s="7">
        <f ca="1">+IF(SUM(T$6:T123)=0,J123,IF($AQ$1=$AT$1,V123,AI123))</f>
        <v>0</v>
      </c>
      <c r="AR123" s="7">
        <f ca="1">+IF(SUM(T$6:T123)=0,M123,IF($AQ$1=$AT$1,Y123,AL123))</f>
        <v>0</v>
      </c>
      <c r="AS123" s="7">
        <f ca="1">+IF(SUM(T$6:T123)=0,N123,IF($AQ$1=$AT$1,Z123,AM123))</f>
        <v>0</v>
      </c>
      <c r="AT123" s="7">
        <f ca="1">+IF(SUM(T$6:T123)=0,0,IF($AQ$1=$AT$1,S123,AH123))</f>
        <v>0</v>
      </c>
      <c r="AU123" s="7">
        <f ca="1">+IF(SUM(T$6:T123)=0,K123,IF($AQ$1=$AT$1,W123,AJ123))</f>
        <v>0</v>
      </c>
      <c r="AV123" s="7">
        <f ca="1">+IF(SUM(T$6:T123)=0,L123,IF($AQ$1=$AT$1,X123,AK123))+AZ123</f>
        <v>0</v>
      </c>
      <c r="AX123" s="14">
        <f ca="1">+SIMULADOR2!L153</f>
        <v>0</v>
      </c>
      <c r="AY123" s="14">
        <f t="shared" ca="1" si="109"/>
        <v>0</v>
      </c>
      <c r="AZ123" s="26">
        <f t="shared" ca="1" si="110"/>
        <v>0</v>
      </c>
      <c r="BB123" s="14">
        <f t="shared" ca="1" si="111"/>
        <v>0</v>
      </c>
      <c r="BD123">
        <f t="shared" ca="1" si="112"/>
        <v>0</v>
      </c>
    </row>
    <row r="124" spans="1:56" ht="13.5" thickBot="1" x14ac:dyDescent="0.25">
      <c r="A124" s="4">
        <f t="shared" ca="1" si="100"/>
        <v>48731</v>
      </c>
      <c r="B124" s="2">
        <f ca="1">+IF(MONTH(EDATE(A124,1))=2,EDATE(A124,1),DATE(YEAR(EDATE(A124,1)),MONTH(EDATE(A124,1)),IF(SIMULADOR2!$C$13=50, 5,SIMULADOR2!$C$13) ))</f>
        <v>48761</v>
      </c>
      <c r="C124" s="35">
        <f t="shared" ca="1" si="99"/>
        <v>48736</v>
      </c>
      <c r="E124">
        <f t="shared" si="129"/>
        <v>119</v>
      </c>
      <c r="F124" s="9">
        <f t="shared" ca="1" si="101"/>
        <v>3621</v>
      </c>
      <c r="G124" s="12">
        <f t="shared" ca="1" si="102"/>
        <v>1.130578379933446E-3</v>
      </c>
      <c r="H124" s="15">
        <f t="shared" ca="1" si="113"/>
        <v>31</v>
      </c>
      <c r="I124" s="14">
        <f ca="1">IF(E124&lt;=SIMULADOR2!$C$19,IF(SIMULADOR2!$C$19=E124,J124*(1+$F$3)^H124+J124*($G$3*H124),(SIMULADOR2!$E$36+$J$1+$K$1+IF(SIMULADOR2!$C$15=SIMULADOR2!$Z$9,SIMULADOR2!$C$16,0))/Calculos!$G$4),0)+M124+N124</f>
        <v>0</v>
      </c>
      <c r="J124" s="14">
        <f>IF(E124&lt;=SIMULADOR2!$C$19,J123-I123+L123+M123+N123,0)</f>
        <v>0</v>
      </c>
      <c r="K124" s="14">
        <f>IF(E124&lt;SIMULADOR2!$C$19,IF(I124-L124&lt;0,0,I124-L124-M124-N124),J124)</f>
        <v>0</v>
      </c>
      <c r="L124" s="14">
        <f t="shared" ca="1" si="103"/>
        <v>0</v>
      </c>
      <c r="M124" s="14">
        <f t="shared" si="81"/>
        <v>0</v>
      </c>
      <c r="N124" s="14">
        <f t="shared" ca="1" si="114"/>
        <v>0</v>
      </c>
      <c r="O124" s="14">
        <f t="shared" si="115"/>
        <v>0</v>
      </c>
      <c r="P124" s="9">
        <f t="shared" ca="1" si="104"/>
        <v>31</v>
      </c>
      <c r="Q124" s="9">
        <f ca="1">+IF(OR(Calculos!B122-SIMULADOR2!$C$25&lt;0,SIMULADOR2!$C$25=0),0,Calculos!B122-SIMULADOR2!$C$25)</f>
        <v>0</v>
      </c>
      <c r="R124" s="9">
        <f t="shared" ca="1" si="122"/>
        <v>0</v>
      </c>
      <c r="S124">
        <f ca="1">+IF(AND(Q125&lt;&gt;0,Q124=0),SIMULADOR2!$C$26,0)</f>
        <v>0</v>
      </c>
      <c r="T124" s="7">
        <f t="shared" ca="1" si="123"/>
        <v>0</v>
      </c>
      <c r="U124" s="7"/>
      <c r="V124" s="7">
        <f t="shared" ca="1" si="116"/>
        <v>0</v>
      </c>
      <c r="W124" s="7">
        <f t="shared" ca="1" si="124"/>
        <v>0</v>
      </c>
      <c r="X124" s="7">
        <f t="shared" ca="1" si="117"/>
        <v>0</v>
      </c>
      <c r="Y124" s="14">
        <f t="shared" ca="1" si="105"/>
        <v>0</v>
      </c>
      <c r="Z124" s="14">
        <f t="shared" ca="1" si="106"/>
        <v>0</v>
      </c>
      <c r="AA124" s="19"/>
      <c r="AB124" s="14">
        <f t="shared" ca="1" si="125"/>
        <v>0</v>
      </c>
      <c r="AC124" s="17">
        <f t="shared" ca="1" si="130"/>
        <v>0</v>
      </c>
      <c r="AE124">
        <f t="shared" ca="1" si="118"/>
        <v>0</v>
      </c>
      <c r="AF124">
        <f t="shared" ca="1" si="128"/>
        <v>0</v>
      </c>
      <c r="AG124" s="7">
        <f t="shared" ca="1" si="126"/>
        <v>0</v>
      </c>
      <c r="AH124">
        <f t="shared" ca="1" si="119"/>
        <v>0</v>
      </c>
      <c r="AI124" s="7">
        <f t="shared" ca="1" si="120"/>
        <v>0</v>
      </c>
      <c r="AJ124" s="7">
        <f t="shared" ca="1" si="121"/>
        <v>0</v>
      </c>
      <c r="AK124" s="7">
        <f t="shared" ca="1" si="107"/>
        <v>0</v>
      </c>
      <c r="AL124" s="7">
        <f t="shared" ca="1" si="108"/>
        <v>0</v>
      </c>
      <c r="AM124" s="14">
        <f t="shared" ca="1" si="127"/>
        <v>0</v>
      </c>
      <c r="AN124" s="7"/>
      <c r="AO124">
        <f t="shared" si="90"/>
        <v>119</v>
      </c>
      <c r="AP124" s="2">
        <f ca="1">+AP123+IF(SIMULADOR2!$C$25&lt;&gt;"",Calculos!P124+Calculos!R124,Calculos!H124)</f>
        <v>48731</v>
      </c>
      <c r="AQ124" s="7">
        <f ca="1">+IF(SUM(T$6:T124)=0,J124,IF($AQ$1=$AT$1,V124,AI124))</f>
        <v>0</v>
      </c>
      <c r="AR124" s="7">
        <f ca="1">+IF(SUM(T$6:T124)=0,M124,IF($AQ$1=$AT$1,Y124,AL124))</f>
        <v>0</v>
      </c>
      <c r="AS124" s="7">
        <f ca="1">+IF(SUM(T$6:T124)=0,N124,IF($AQ$1=$AT$1,Z124,AM124))</f>
        <v>0</v>
      </c>
      <c r="AT124" s="7">
        <f ca="1">+IF(SUM(T$6:T124)=0,0,IF($AQ$1=$AT$1,S124,AH124))</f>
        <v>0</v>
      </c>
      <c r="AU124" s="7">
        <f ca="1">+IF(SUM(T$6:T124)=0,K124,IF($AQ$1=$AT$1,W124,AJ124))</f>
        <v>0</v>
      </c>
      <c r="AV124" s="7">
        <f ca="1">+IF(SUM(T$6:T124)=0,L124,IF($AQ$1=$AT$1,X124,AK124))+AZ124</f>
        <v>0</v>
      </c>
      <c r="AX124" s="14">
        <f ca="1">+SIMULADOR2!L154</f>
        <v>0</v>
      </c>
      <c r="AY124" s="14">
        <f t="shared" ca="1" si="109"/>
        <v>0</v>
      </c>
      <c r="AZ124" s="26">
        <f t="shared" ca="1" si="110"/>
        <v>0</v>
      </c>
      <c r="BB124" s="14">
        <f t="shared" ca="1" si="111"/>
        <v>0</v>
      </c>
      <c r="BD124">
        <f t="shared" ca="1" si="112"/>
        <v>0</v>
      </c>
    </row>
    <row r="125" spans="1:56" x14ac:dyDescent="0.2">
      <c r="E125">
        <f t="shared" si="129"/>
        <v>120</v>
      </c>
      <c r="F125" s="9">
        <f t="shared" ca="1" si="101"/>
        <v>3651</v>
      </c>
      <c r="G125" s="13">
        <f t="shared" ca="1" si="102"/>
        <v>1.0687773957987778E-3</v>
      </c>
      <c r="H125" s="16">
        <f t="shared" ca="1" si="113"/>
        <v>30</v>
      </c>
      <c r="I125" s="14">
        <f ca="1">IF(E125&lt;=SIMULADOR2!$C$19,IF(SIMULADOR2!$C$19=E125,J125*(1+$F$3)^H125+J125*($G$3*H125),(SIMULADOR2!$E$36+$J$1+$K$1+IF(SIMULADOR2!$C$15=SIMULADOR2!$Z$9,SIMULADOR2!$C$16,0))/Calculos!$G$4),0)+M125+N125</f>
        <v>0</v>
      </c>
      <c r="J125" s="14">
        <f>IF(E125&lt;=SIMULADOR2!$C$19,J124-I124+L124+M124+N124,0)</f>
        <v>0</v>
      </c>
      <c r="K125" s="14">
        <f>IF(E125&lt;SIMULADOR2!$C$19,IF(I125-L125&lt;0,0,I125-L125-M125-N125),J125)</f>
        <v>0</v>
      </c>
      <c r="L125" s="14">
        <f t="shared" ca="1" si="103"/>
        <v>0</v>
      </c>
      <c r="M125" s="14">
        <f t="shared" si="81"/>
        <v>0</v>
      </c>
      <c r="N125" s="14">
        <f t="shared" ca="1" si="114"/>
        <v>0</v>
      </c>
      <c r="O125" s="24">
        <f t="shared" si="115"/>
        <v>0</v>
      </c>
      <c r="P125" s="23">
        <f t="shared" ca="1" si="104"/>
        <v>30</v>
      </c>
      <c r="Q125" s="9">
        <f ca="1">+IF(OR(Calculos!B123-SIMULADOR2!$C$25&lt;0,SIMULADOR2!$C$25=0),0,Calculos!B123-SIMULADOR2!$C$25)</f>
        <v>0</v>
      </c>
      <c r="R125" s="9">
        <f t="shared" ca="1" si="122"/>
        <v>0</v>
      </c>
      <c r="S125" s="6">
        <f ca="1">+IF(AND(Q126&lt;&gt;0,Q125=0),SIMULADOR2!$C$26,0)</f>
        <v>0</v>
      </c>
      <c r="T125" s="11">
        <f t="shared" ca="1" si="123"/>
        <v>0</v>
      </c>
      <c r="U125" s="7"/>
      <c r="V125" s="7">
        <f t="shared" ca="1" si="116"/>
        <v>0</v>
      </c>
      <c r="W125" s="7">
        <f t="shared" ca="1" si="124"/>
        <v>0</v>
      </c>
      <c r="X125" s="7">
        <f t="shared" ca="1" si="117"/>
        <v>0</v>
      </c>
      <c r="Y125" s="14">
        <f t="shared" ca="1" si="105"/>
        <v>0</v>
      </c>
      <c r="Z125" s="14">
        <f t="shared" ca="1" si="106"/>
        <v>0</v>
      </c>
      <c r="AA125" s="19"/>
      <c r="AB125" s="14">
        <f t="shared" ca="1" si="125"/>
        <v>0</v>
      </c>
      <c r="AC125" s="17">
        <f t="shared" ca="1" si="130"/>
        <v>0</v>
      </c>
      <c r="AE125">
        <f t="shared" ca="1" si="118"/>
        <v>0</v>
      </c>
      <c r="AF125">
        <f t="shared" ca="1" si="128"/>
        <v>0</v>
      </c>
      <c r="AG125" s="7">
        <f t="shared" ca="1" si="126"/>
        <v>0</v>
      </c>
      <c r="AH125">
        <f t="shared" ca="1" si="119"/>
        <v>0</v>
      </c>
      <c r="AI125" s="7">
        <f t="shared" ca="1" si="120"/>
        <v>0</v>
      </c>
      <c r="AJ125" s="7">
        <f t="shared" ca="1" si="121"/>
        <v>0</v>
      </c>
      <c r="AK125" s="7">
        <f t="shared" ca="1" si="107"/>
        <v>0</v>
      </c>
      <c r="AL125" s="7">
        <f t="shared" ca="1" si="108"/>
        <v>0</v>
      </c>
      <c r="AM125" s="14">
        <f t="shared" ca="1" si="127"/>
        <v>0</v>
      </c>
      <c r="AN125" s="7"/>
      <c r="AO125">
        <f t="shared" si="90"/>
        <v>120</v>
      </c>
      <c r="AP125" s="2">
        <f ca="1">+AP124+IF(SIMULADOR2!$C$25&lt;&gt;"",Calculos!P125+Calculos!R125,Calculos!H125)</f>
        <v>48761</v>
      </c>
      <c r="AQ125" s="11">
        <f ca="1">+IF(SUM(T$6:T125)=0,J125,IF($AQ$1=$AT$1,V125,AI125))</f>
        <v>0</v>
      </c>
      <c r="AR125" s="11">
        <f ca="1">+IF(SUM(T$6:T125)=0,M125,IF($AQ$1=$AT$1,Y125,AL125))</f>
        <v>0</v>
      </c>
      <c r="AS125" s="11">
        <f ca="1">+IF(SUM(T$6:T125)=0,N125,IF($AQ$1=$AT$1,Z125,AM125))</f>
        <v>0</v>
      </c>
      <c r="AT125" s="11">
        <f ca="1">+IF(SUM(T$6:T125)=0,0,IF($AQ$1=$AT$1,S125,AH125))</f>
        <v>0</v>
      </c>
      <c r="AU125" s="11">
        <f ca="1">+IF(SUM(T$6:T125)=0,K125,IF($AQ$1=$AT$1,W125,AJ125))</f>
        <v>0</v>
      </c>
      <c r="AV125" s="11">
        <f ca="1">+IF(SUM(T$6:T125)=0,L125,IF($AQ$1=$AT$1,X125,AK125))+AZ125</f>
        <v>0</v>
      </c>
      <c r="AX125" s="24">
        <f ca="1">+SIMULADOR2!L155</f>
        <v>0</v>
      </c>
      <c r="AY125" s="24">
        <f t="shared" ca="1" si="109"/>
        <v>0</v>
      </c>
      <c r="AZ125" s="27">
        <f t="shared" ca="1" si="110"/>
        <v>0</v>
      </c>
      <c r="BB125" s="14">
        <f t="shared" ca="1" si="111"/>
        <v>0</v>
      </c>
      <c r="BD125">
        <f t="shared" ca="1" si="112"/>
        <v>0</v>
      </c>
    </row>
    <row r="126" spans="1:56" x14ac:dyDescent="0.2">
      <c r="F126" s="9"/>
      <c r="P126" s="9">
        <f t="shared" si="104"/>
        <v>0</v>
      </c>
      <c r="Q126" s="9">
        <f ca="1">+IF(OR(Calculos!B124-SIMULADOR2!$C$25&lt;0,SIMULADOR2!$C$25=0),0,Calculos!B124-SIMULADOR2!$C$25)</f>
        <v>0</v>
      </c>
      <c r="R126" s="23">
        <f t="shared" ca="1" si="122"/>
        <v>0</v>
      </c>
      <c r="U126" s="11"/>
      <c r="V126" s="7">
        <f t="shared" ca="1" si="116"/>
        <v>0</v>
      </c>
      <c r="W126" s="11">
        <f t="shared" ca="1" si="124"/>
        <v>0</v>
      </c>
      <c r="X126" s="11">
        <f t="shared" ca="1" si="117"/>
        <v>0</v>
      </c>
      <c r="Y126" s="14">
        <f t="shared" ca="1" si="105"/>
        <v>0</v>
      </c>
      <c r="Z126" s="14">
        <f t="shared" ca="1" si="106"/>
        <v>0</v>
      </c>
      <c r="AA126" s="20"/>
      <c r="AB126" s="24">
        <f t="shared" ca="1" si="125"/>
        <v>0</v>
      </c>
      <c r="AC126" s="18">
        <f t="shared" ca="1" si="130"/>
        <v>0</v>
      </c>
      <c r="AE126" s="6">
        <f t="shared" ca="1" si="118"/>
        <v>0</v>
      </c>
      <c r="AF126" s="6">
        <f t="shared" ca="1" si="128"/>
        <v>0</v>
      </c>
      <c r="AG126" s="7">
        <f t="shared" ca="1" si="126"/>
        <v>0</v>
      </c>
      <c r="AH126" s="6">
        <f t="shared" si="119"/>
        <v>0</v>
      </c>
      <c r="AI126" s="7">
        <f t="shared" ca="1" si="120"/>
        <v>0</v>
      </c>
      <c r="AJ126" s="11">
        <f t="shared" ca="1" si="121"/>
        <v>0</v>
      </c>
      <c r="AK126" s="7">
        <f t="shared" ca="1" si="107"/>
        <v>0</v>
      </c>
      <c r="AL126" s="7">
        <f t="shared" ca="1" si="108"/>
        <v>0</v>
      </c>
      <c r="AM126" s="14">
        <f t="shared" ca="1" si="127"/>
        <v>0</v>
      </c>
    </row>
    <row r="127" spans="1:56" x14ac:dyDescent="0.2">
      <c r="F127" s="9"/>
    </row>
    <row r="128" spans="1:56" x14ac:dyDescent="0.2">
      <c r="F128" s="9"/>
    </row>
    <row r="129" spans="6:6" x14ac:dyDescent="0.2">
      <c r="F129" s="9"/>
    </row>
    <row r="130" spans="6:6" x14ac:dyDescent="0.2">
      <c r="F130" s="9"/>
    </row>
    <row r="131" spans="6:6" x14ac:dyDescent="0.2">
      <c r="F131" s="9"/>
    </row>
    <row r="132" spans="6:6" x14ac:dyDescent="0.2">
      <c r="F132" s="9"/>
    </row>
    <row r="133" spans="6:6" x14ac:dyDescent="0.2">
      <c r="F133" s="9"/>
    </row>
    <row r="134" spans="6:6" x14ac:dyDescent="0.2">
      <c r="F134" s="9"/>
    </row>
    <row r="135" spans="6:6" x14ac:dyDescent="0.2">
      <c r="F135" s="9"/>
    </row>
    <row r="136" spans="6:6" x14ac:dyDescent="0.2">
      <c r="F136" s="9"/>
    </row>
    <row r="137" spans="6:6" x14ac:dyDescent="0.2">
      <c r="F137" s="9"/>
    </row>
    <row r="138" spans="6:6" x14ac:dyDescent="0.2">
      <c r="F138" s="9"/>
    </row>
    <row r="139" spans="6:6" x14ac:dyDescent="0.2">
      <c r="F139" s="9"/>
    </row>
    <row r="140" spans="6:6" x14ac:dyDescent="0.2">
      <c r="F140" s="9"/>
    </row>
    <row r="141" spans="6:6" x14ac:dyDescent="0.2">
      <c r="F141" s="9"/>
    </row>
    <row r="142" spans="6:6" x14ac:dyDescent="0.2">
      <c r="F142" s="9"/>
    </row>
    <row r="143" spans="6:6" x14ac:dyDescent="0.2">
      <c r="F143" s="9"/>
    </row>
    <row r="144" spans="6:6" x14ac:dyDescent="0.2">
      <c r="F144" s="9"/>
    </row>
    <row r="145" spans="6:6" x14ac:dyDescent="0.2">
      <c r="F145" s="9"/>
    </row>
    <row r="146" spans="6:6" x14ac:dyDescent="0.2">
      <c r="F146" s="9"/>
    </row>
    <row r="147" spans="6:6" x14ac:dyDescent="0.2">
      <c r="F147" s="9"/>
    </row>
    <row r="148" spans="6:6" x14ac:dyDescent="0.2">
      <c r="F148" s="9"/>
    </row>
    <row r="149" spans="6:6" x14ac:dyDescent="0.2">
      <c r="F149" s="9"/>
    </row>
    <row r="150" spans="6:6" x14ac:dyDescent="0.2">
      <c r="F150" s="9"/>
    </row>
    <row r="151" spans="6:6" x14ac:dyDescent="0.2">
      <c r="F151" s="9"/>
    </row>
    <row r="152" spans="6:6" x14ac:dyDescent="0.2">
      <c r="F152" s="9"/>
    </row>
    <row r="153" spans="6:6" x14ac:dyDescent="0.2">
      <c r="F153" s="9"/>
    </row>
    <row r="154" spans="6:6" x14ac:dyDescent="0.2">
      <c r="F154" s="9"/>
    </row>
    <row r="155" spans="6:6" x14ac:dyDescent="0.2">
      <c r="F155" s="9"/>
    </row>
    <row r="156" spans="6:6" x14ac:dyDescent="0.2">
      <c r="F156" s="9"/>
    </row>
    <row r="157" spans="6:6" x14ac:dyDescent="0.2">
      <c r="F157" s="9"/>
    </row>
    <row r="158" spans="6:6" x14ac:dyDescent="0.2">
      <c r="F158" s="9"/>
    </row>
    <row r="159" spans="6:6" x14ac:dyDescent="0.2">
      <c r="F159" s="9"/>
    </row>
    <row r="160" spans="6:6" x14ac:dyDescent="0.2">
      <c r="F160" s="9"/>
    </row>
    <row r="161" spans="6:6" x14ac:dyDescent="0.2">
      <c r="F161" s="9"/>
    </row>
    <row r="162" spans="6:6" x14ac:dyDescent="0.2">
      <c r="F162" s="9"/>
    </row>
    <row r="163" spans="6:6" x14ac:dyDescent="0.2">
      <c r="F163" s="9"/>
    </row>
    <row r="164" spans="6:6" x14ac:dyDescent="0.2">
      <c r="F164" s="9"/>
    </row>
    <row r="165" spans="6:6" x14ac:dyDescent="0.2">
      <c r="F165" s="9"/>
    </row>
    <row r="166" spans="6:6" x14ac:dyDescent="0.2">
      <c r="F166" s="9"/>
    </row>
    <row r="167" spans="6:6" x14ac:dyDescent="0.2">
      <c r="F167" s="9"/>
    </row>
    <row r="168" spans="6:6" x14ac:dyDescent="0.2">
      <c r="F168" s="9"/>
    </row>
    <row r="169" spans="6:6" x14ac:dyDescent="0.2">
      <c r="F169" s="9"/>
    </row>
    <row r="170" spans="6:6" x14ac:dyDescent="0.2">
      <c r="F170" s="9"/>
    </row>
    <row r="171" spans="6:6" x14ac:dyDescent="0.2">
      <c r="F171" s="9"/>
    </row>
    <row r="172" spans="6:6" x14ac:dyDescent="0.2">
      <c r="F172" s="9"/>
    </row>
    <row r="173" spans="6:6" x14ac:dyDescent="0.2">
      <c r="F173" s="9"/>
    </row>
    <row r="174" spans="6:6" x14ac:dyDescent="0.2">
      <c r="F174" s="9"/>
    </row>
    <row r="175" spans="6:6" x14ac:dyDescent="0.2">
      <c r="F175" s="9"/>
    </row>
    <row r="176" spans="6:6" x14ac:dyDescent="0.2">
      <c r="F176" s="9"/>
    </row>
    <row r="177" spans="6:6" x14ac:dyDescent="0.2">
      <c r="F177" s="9"/>
    </row>
    <row r="178" spans="6:6" x14ac:dyDescent="0.2">
      <c r="F178" s="9"/>
    </row>
    <row r="179" spans="6:6" x14ac:dyDescent="0.2">
      <c r="F179" s="9"/>
    </row>
    <row r="180" spans="6:6" x14ac:dyDescent="0.2">
      <c r="F180" s="9"/>
    </row>
    <row r="181" spans="6:6" x14ac:dyDescent="0.2">
      <c r="F181" s="9"/>
    </row>
    <row r="182" spans="6:6" x14ac:dyDescent="0.2">
      <c r="F182" s="9"/>
    </row>
    <row r="183" spans="6:6" x14ac:dyDescent="0.2">
      <c r="F183" s="9"/>
    </row>
    <row r="184" spans="6:6" x14ac:dyDescent="0.2">
      <c r="F184" s="9"/>
    </row>
    <row r="185" spans="6:6" x14ac:dyDescent="0.2">
      <c r="F185" s="9"/>
    </row>
    <row r="186" spans="6:6" x14ac:dyDescent="0.2">
      <c r="F186" s="9"/>
    </row>
    <row r="187" spans="6:6" x14ac:dyDescent="0.2">
      <c r="F187" s="9"/>
    </row>
    <row r="188" spans="6:6" x14ac:dyDescent="0.2">
      <c r="F188" s="9"/>
    </row>
    <row r="189" spans="6:6" x14ac:dyDescent="0.2">
      <c r="F189" s="9"/>
    </row>
    <row r="190" spans="6:6" x14ac:dyDescent="0.2">
      <c r="F190" s="9"/>
    </row>
    <row r="191" spans="6:6" x14ac:dyDescent="0.2">
      <c r="F191" s="9"/>
    </row>
    <row r="192" spans="6:6" x14ac:dyDescent="0.2">
      <c r="F192" s="9"/>
    </row>
    <row r="193" spans="6:6" x14ac:dyDescent="0.2">
      <c r="F193" s="9"/>
    </row>
    <row r="194" spans="6:6" x14ac:dyDescent="0.2">
      <c r="F194" s="9"/>
    </row>
    <row r="195" spans="6:6" x14ac:dyDescent="0.2">
      <c r="F195" s="9"/>
    </row>
    <row r="196" spans="6:6" x14ac:dyDescent="0.2">
      <c r="F196" s="9"/>
    </row>
    <row r="197" spans="6:6" x14ac:dyDescent="0.2">
      <c r="F197" s="9"/>
    </row>
    <row r="198" spans="6:6" x14ac:dyDescent="0.2">
      <c r="F198" s="9"/>
    </row>
    <row r="199" spans="6:6" x14ac:dyDescent="0.2">
      <c r="F199" s="9"/>
    </row>
    <row r="200" spans="6:6" x14ac:dyDescent="0.2">
      <c r="F200" s="9"/>
    </row>
    <row r="201" spans="6:6" x14ac:dyDescent="0.2">
      <c r="F201" s="9"/>
    </row>
    <row r="202" spans="6:6" x14ac:dyDescent="0.2">
      <c r="F202" s="9"/>
    </row>
    <row r="203" spans="6:6" x14ac:dyDescent="0.2">
      <c r="F203" s="9"/>
    </row>
    <row r="204" spans="6:6" x14ac:dyDescent="0.2">
      <c r="F204" s="9"/>
    </row>
    <row r="205" spans="6:6" x14ac:dyDescent="0.2">
      <c r="F205" s="9"/>
    </row>
    <row r="206" spans="6:6" x14ac:dyDescent="0.2">
      <c r="F206" s="9"/>
    </row>
    <row r="207" spans="6:6" x14ac:dyDescent="0.2">
      <c r="F207" s="9"/>
    </row>
    <row r="208" spans="6:6" x14ac:dyDescent="0.2">
      <c r="F208" s="9"/>
    </row>
    <row r="209" spans="6:6" x14ac:dyDescent="0.2">
      <c r="F209" s="9"/>
    </row>
    <row r="210" spans="6:6" x14ac:dyDescent="0.2">
      <c r="F210" s="9"/>
    </row>
    <row r="211" spans="6:6" x14ac:dyDescent="0.2">
      <c r="F211" s="9"/>
    </row>
    <row r="212" spans="6:6" x14ac:dyDescent="0.2">
      <c r="F212" s="9"/>
    </row>
    <row r="213" spans="6:6" x14ac:dyDescent="0.2">
      <c r="F213" s="9"/>
    </row>
    <row r="214" spans="6:6" x14ac:dyDescent="0.2">
      <c r="F214" s="9"/>
    </row>
    <row r="215" spans="6:6" x14ac:dyDescent="0.2">
      <c r="F215" s="9"/>
    </row>
    <row r="216" spans="6:6" x14ac:dyDescent="0.2">
      <c r="F216" s="9"/>
    </row>
    <row r="217" spans="6:6" x14ac:dyDescent="0.2">
      <c r="F217" s="9"/>
    </row>
    <row r="218" spans="6:6" x14ac:dyDescent="0.2">
      <c r="F218" s="9"/>
    </row>
    <row r="219" spans="6:6" x14ac:dyDescent="0.2">
      <c r="F219" s="9"/>
    </row>
    <row r="220" spans="6:6" x14ac:dyDescent="0.2">
      <c r="F220" s="9"/>
    </row>
    <row r="221" spans="6:6" x14ac:dyDescent="0.2">
      <c r="F221" s="9"/>
    </row>
    <row r="222" spans="6:6" x14ac:dyDescent="0.2">
      <c r="F222" s="9"/>
    </row>
    <row r="223" spans="6:6" x14ac:dyDescent="0.2">
      <c r="F223" s="9"/>
    </row>
    <row r="224" spans="6:6" x14ac:dyDescent="0.2">
      <c r="F224" s="9"/>
    </row>
    <row r="225" spans="6:6" x14ac:dyDescent="0.2">
      <c r="F225" s="9"/>
    </row>
    <row r="226" spans="6:6" x14ac:dyDescent="0.2">
      <c r="F226" s="9"/>
    </row>
    <row r="227" spans="6:6" x14ac:dyDescent="0.2">
      <c r="F227" s="9"/>
    </row>
    <row r="228" spans="6:6" x14ac:dyDescent="0.2">
      <c r="F228" s="9"/>
    </row>
    <row r="229" spans="6:6" x14ac:dyDescent="0.2">
      <c r="F229" s="9"/>
    </row>
    <row r="230" spans="6:6" x14ac:dyDescent="0.2">
      <c r="F230" s="9"/>
    </row>
    <row r="231" spans="6:6" x14ac:dyDescent="0.2">
      <c r="F231" s="9"/>
    </row>
    <row r="232" spans="6:6" x14ac:dyDescent="0.2">
      <c r="F232" s="9"/>
    </row>
    <row r="233" spans="6:6" x14ac:dyDescent="0.2">
      <c r="F233" s="9"/>
    </row>
    <row r="234" spans="6:6" x14ac:dyDescent="0.2">
      <c r="F234" s="9"/>
    </row>
    <row r="235" spans="6:6" x14ac:dyDescent="0.2">
      <c r="F235" s="9"/>
    </row>
    <row r="236" spans="6:6" x14ac:dyDescent="0.2">
      <c r="F236" s="9"/>
    </row>
    <row r="237" spans="6:6" x14ac:dyDescent="0.2">
      <c r="F237" s="9"/>
    </row>
    <row r="238" spans="6:6" x14ac:dyDescent="0.2">
      <c r="F238" s="9"/>
    </row>
    <row r="239" spans="6:6" x14ac:dyDescent="0.2">
      <c r="F239" s="9"/>
    </row>
    <row r="240" spans="6:6" x14ac:dyDescent="0.2">
      <c r="F240" s="9"/>
    </row>
    <row r="241" spans="5:6" x14ac:dyDescent="0.2">
      <c r="F241" s="9"/>
    </row>
    <row r="242" spans="5:6" x14ac:dyDescent="0.2">
      <c r="F242" s="9"/>
    </row>
    <row r="243" spans="5:6" x14ac:dyDescent="0.2">
      <c r="F243" s="9"/>
    </row>
    <row r="244" spans="5:6" x14ac:dyDescent="0.2">
      <c r="F244" s="9"/>
    </row>
    <row r="245" spans="5:6" x14ac:dyDescent="0.2">
      <c r="F245" s="9"/>
    </row>
    <row r="246" spans="5:6" x14ac:dyDescent="0.2">
      <c r="F246" s="9"/>
    </row>
    <row r="247" spans="5:6" x14ac:dyDescent="0.2">
      <c r="F247" s="9"/>
    </row>
    <row r="248" spans="5:6" x14ac:dyDescent="0.2">
      <c r="E248" s="6"/>
      <c r="F248" s="9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/>
  <dimension ref="A1:C5093"/>
  <sheetViews>
    <sheetView workbookViewId="0">
      <selection activeCell="E20" sqref="E20"/>
    </sheetView>
  </sheetViews>
  <sheetFormatPr baseColWidth="10" defaultRowHeight="12.75" x14ac:dyDescent="0.2"/>
  <sheetData>
    <row r="1" spans="1:3" x14ac:dyDescent="0.2">
      <c r="A1">
        <v>3</v>
      </c>
      <c r="C1" s="29">
        <f ca="1">(1+IRR(INDIRECT("C3:C"&amp;A1+Calculos!V1,1)))^360-1</f>
        <v>1.5029019997066442</v>
      </c>
    </row>
    <row r="2" spans="1:3" x14ac:dyDescent="0.2">
      <c r="C2" s="8"/>
    </row>
    <row r="3" spans="1:3" x14ac:dyDescent="0.2">
      <c r="A3">
        <v>1</v>
      </c>
      <c r="B3" s="28">
        <f ca="1">+SIMULADOR2!C9</f>
        <v>45110</v>
      </c>
      <c r="C3" s="5">
        <f>-SIMULADOR2!C14</f>
        <v>-1000</v>
      </c>
    </row>
    <row r="4" spans="1:3" x14ac:dyDescent="0.2">
      <c r="A4">
        <f>+A3+1</f>
        <v>2</v>
      </c>
      <c r="B4" s="28">
        <f ca="1">+IF(SIMULADOR2!$C$155&lt;TCEA!B3+1,0,TCEA!B3+1)</f>
        <v>45111</v>
      </c>
      <c r="C4">
        <f ca="1">+SUMIF(SIMULADOR2!$C$36:$C$155,B4,SIMULADOR2!$S$36:$S$155)</f>
        <v>0</v>
      </c>
    </row>
    <row r="5" spans="1:3" x14ac:dyDescent="0.2">
      <c r="A5">
        <f t="shared" ref="A5:A68" si="0">+A4+1</f>
        <v>3</v>
      </c>
      <c r="B5" s="28">
        <f ca="1">+IF(SIMULADOR2!$C$155&lt;TCEA!B4+1,0,TCEA!B4+1)</f>
        <v>45112</v>
      </c>
      <c r="C5">
        <f ca="1">+SUMIF(SIMULADOR2!$C$36:$C$155,B5,SIMULADOR2!$S$36:$S$155)</f>
        <v>0</v>
      </c>
    </row>
    <row r="6" spans="1:3" x14ac:dyDescent="0.2">
      <c r="A6">
        <f t="shared" si="0"/>
        <v>4</v>
      </c>
      <c r="B6" s="28">
        <f ca="1">+IF(SIMULADOR2!$C$155&lt;TCEA!B5+1,0,TCEA!B5+1)</f>
        <v>45113</v>
      </c>
      <c r="C6">
        <f ca="1">+SUMIF(SIMULADOR2!$C$36:$C$155,B6,SIMULADOR2!$S$36:$S$155)</f>
        <v>0</v>
      </c>
    </row>
    <row r="7" spans="1:3" x14ac:dyDescent="0.2">
      <c r="A7">
        <f t="shared" si="0"/>
        <v>5</v>
      </c>
      <c r="B7" s="28">
        <f ca="1">+IF(SIMULADOR2!$C$155&lt;TCEA!B6+1,0,TCEA!B6+1)</f>
        <v>45114</v>
      </c>
      <c r="C7">
        <f ca="1">+SUMIF(SIMULADOR2!$C$36:$C$155,B7,SIMULADOR2!$S$36:$S$155)</f>
        <v>0</v>
      </c>
    </row>
    <row r="8" spans="1:3" x14ac:dyDescent="0.2">
      <c r="A8">
        <f t="shared" si="0"/>
        <v>6</v>
      </c>
      <c r="B8" s="28">
        <f ca="1">+IF(SIMULADOR2!$C$155&lt;TCEA!B7+1,0,TCEA!B7+1)</f>
        <v>45115</v>
      </c>
      <c r="C8">
        <f ca="1">+SUMIF(SIMULADOR2!$C$36:$C$155,B8,SIMULADOR2!$S$36:$S$155)</f>
        <v>0</v>
      </c>
    </row>
    <row r="9" spans="1:3" x14ac:dyDescent="0.2">
      <c r="A9">
        <f t="shared" si="0"/>
        <v>7</v>
      </c>
      <c r="B9" s="28">
        <f ca="1">+IF(SIMULADOR2!$C$155&lt;TCEA!B8+1,0,TCEA!B8+1)</f>
        <v>45116</v>
      </c>
      <c r="C9">
        <f ca="1">+SUMIF(SIMULADOR2!$C$36:$C$155,B9,SIMULADOR2!$S$36:$S$155)</f>
        <v>0</v>
      </c>
    </row>
    <row r="10" spans="1:3" x14ac:dyDescent="0.2">
      <c r="A10">
        <f t="shared" si="0"/>
        <v>8</v>
      </c>
      <c r="B10" s="28">
        <f ca="1">+IF(SIMULADOR2!$C$155&lt;TCEA!B9+1,0,TCEA!B9+1)</f>
        <v>45117</v>
      </c>
      <c r="C10">
        <f ca="1">+SUMIF(SIMULADOR2!$C$36:$C$155,B10,SIMULADOR2!$S$36:$S$155)</f>
        <v>0</v>
      </c>
    </row>
    <row r="11" spans="1:3" x14ac:dyDescent="0.2">
      <c r="A11">
        <f t="shared" si="0"/>
        <v>9</v>
      </c>
      <c r="B11" s="28">
        <f ca="1">+IF(SIMULADOR2!$C$155&lt;TCEA!B10+1,0,TCEA!B10+1)</f>
        <v>45118</v>
      </c>
      <c r="C11">
        <f ca="1">+SUMIF(SIMULADOR2!$C$36:$C$155,B11,SIMULADOR2!$S$36:$S$155)</f>
        <v>0</v>
      </c>
    </row>
    <row r="12" spans="1:3" x14ac:dyDescent="0.2">
      <c r="A12">
        <f t="shared" si="0"/>
        <v>10</v>
      </c>
      <c r="B12" s="28">
        <f ca="1">+IF(SIMULADOR2!$C$155&lt;TCEA!B11+1,0,TCEA!B11+1)</f>
        <v>45119</v>
      </c>
      <c r="C12">
        <f ca="1">+SUMIF(SIMULADOR2!$C$36:$C$155,B12,SIMULADOR2!$S$36:$S$155)</f>
        <v>0</v>
      </c>
    </row>
    <row r="13" spans="1:3" x14ac:dyDescent="0.2">
      <c r="A13">
        <f t="shared" si="0"/>
        <v>11</v>
      </c>
      <c r="B13" s="28">
        <f ca="1">+IF(SIMULADOR2!$C$155&lt;TCEA!B12+1,0,TCEA!B12+1)</f>
        <v>45120</v>
      </c>
      <c r="C13">
        <f ca="1">+SUMIF(SIMULADOR2!$C$36:$C$155,B13,SIMULADOR2!$S$36:$S$155)</f>
        <v>0</v>
      </c>
    </row>
    <row r="14" spans="1:3" x14ac:dyDescent="0.2">
      <c r="A14">
        <f t="shared" si="0"/>
        <v>12</v>
      </c>
      <c r="B14" s="28">
        <f ca="1">+IF(SIMULADOR2!$C$155&lt;TCEA!B13+1,0,TCEA!B13+1)</f>
        <v>45121</v>
      </c>
      <c r="C14">
        <f ca="1">+SUMIF(SIMULADOR2!$C$36:$C$155,B14,SIMULADOR2!$S$36:$S$155)</f>
        <v>0</v>
      </c>
    </row>
    <row r="15" spans="1:3" x14ac:dyDescent="0.2">
      <c r="A15">
        <f t="shared" si="0"/>
        <v>13</v>
      </c>
      <c r="B15" s="28">
        <f ca="1">+IF(SIMULADOR2!$C$155&lt;TCEA!B14+1,0,TCEA!B14+1)</f>
        <v>45122</v>
      </c>
      <c r="C15">
        <f ca="1">+SUMIF(SIMULADOR2!$C$36:$C$155,B15,SIMULADOR2!$S$36:$S$155)</f>
        <v>0</v>
      </c>
    </row>
    <row r="16" spans="1:3" x14ac:dyDescent="0.2">
      <c r="A16">
        <f t="shared" si="0"/>
        <v>14</v>
      </c>
      <c r="B16" s="28">
        <f ca="1">+IF(SIMULADOR2!$C$155&lt;TCEA!B15+1,0,TCEA!B15+1)</f>
        <v>45123</v>
      </c>
      <c r="C16">
        <f ca="1">+SUMIF(SIMULADOR2!$C$36:$C$155,B16,SIMULADOR2!$S$36:$S$155)</f>
        <v>0</v>
      </c>
    </row>
    <row r="17" spans="1:3" x14ac:dyDescent="0.2">
      <c r="A17">
        <f t="shared" si="0"/>
        <v>15</v>
      </c>
      <c r="B17" s="28">
        <f ca="1">+IF(SIMULADOR2!$C$155&lt;TCEA!B16+1,0,TCEA!B16+1)</f>
        <v>45124</v>
      </c>
      <c r="C17">
        <f ca="1">+SUMIF(SIMULADOR2!$C$36:$C$155,B17,SIMULADOR2!$S$36:$S$155)</f>
        <v>0</v>
      </c>
    </row>
    <row r="18" spans="1:3" x14ac:dyDescent="0.2">
      <c r="A18">
        <f t="shared" si="0"/>
        <v>16</v>
      </c>
      <c r="B18" s="28">
        <f ca="1">+IF(SIMULADOR2!$C$155&lt;TCEA!B17+1,0,TCEA!B17+1)</f>
        <v>45125</v>
      </c>
      <c r="C18">
        <f ca="1">+SUMIF(SIMULADOR2!$C$36:$C$155,B18,SIMULADOR2!$S$36:$S$155)</f>
        <v>0</v>
      </c>
    </row>
    <row r="19" spans="1:3" x14ac:dyDescent="0.2">
      <c r="A19">
        <f t="shared" si="0"/>
        <v>17</v>
      </c>
      <c r="B19" s="28">
        <f ca="1">+IF(SIMULADOR2!$C$155&lt;TCEA!B18+1,0,TCEA!B18+1)</f>
        <v>45126</v>
      </c>
      <c r="C19">
        <f ca="1">+SUMIF(SIMULADOR2!$C$36:$C$155,B19,SIMULADOR2!$S$36:$S$155)</f>
        <v>0</v>
      </c>
    </row>
    <row r="20" spans="1:3" x14ac:dyDescent="0.2">
      <c r="A20">
        <f t="shared" si="0"/>
        <v>18</v>
      </c>
      <c r="B20" s="28">
        <f ca="1">+IF(SIMULADOR2!$C$155&lt;TCEA!B19+1,0,TCEA!B19+1)</f>
        <v>45127</v>
      </c>
      <c r="C20">
        <f ca="1">+SUMIF(SIMULADOR2!$C$36:$C$155,B20,SIMULADOR2!$S$36:$S$155)</f>
        <v>0</v>
      </c>
    </row>
    <row r="21" spans="1:3" x14ac:dyDescent="0.2">
      <c r="A21">
        <f t="shared" si="0"/>
        <v>19</v>
      </c>
      <c r="B21" s="28">
        <f ca="1">+IF(SIMULADOR2!$C$155&lt;TCEA!B20+1,0,TCEA!B20+1)</f>
        <v>45128</v>
      </c>
      <c r="C21">
        <f ca="1">+SUMIF(SIMULADOR2!$C$36:$C$155,B21,SIMULADOR2!$S$36:$S$155)</f>
        <v>0</v>
      </c>
    </row>
    <row r="22" spans="1:3" x14ac:dyDescent="0.2">
      <c r="A22">
        <f t="shared" si="0"/>
        <v>20</v>
      </c>
      <c r="B22" s="28">
        <f ca="1">+IF(SIMULADOR2!$C$155&lt;TCEA!B21+1,0,TCEA!B21+1)</f>
        <v>45129</v>
      </c>
      <c r="C22">
        <f ca="1">+SUMIF(SIMULADOR2!$C$36:$C$155,B22,SIMULADOR2!$S$36:$S$155)</f>
        <v>0</v>
      </c>
    </row>
    <row r="23" spans="1:3" x14ac:dyDescent="0.2">
      <c r="A23">
        <f t="shared" si="0"/>
        <v>21</v>
      </c>
      <c r="B23" s="28">
        <f ca="1">+IF(SIMULADOR2!$C$155&lt;TCEA!B22+1,0,TCEA!B22+1)</f>
        <v>45130</v>
      </c>
      <c r="C23">
        <f ca="1">+SUMIF(SIMULADOR2!$C$36:$C$155,B23,SIMULADOR2!$S$36:$S$155)</f>
        <v>0</v>
      </c>
    </row>
    <row r="24" spans="1:3" x14ac:dyDescent="0.2">
      <c r="A24">
        <f t="shared" si="0"/>
        <v>22</v>
      </c>
      <c r="B24" s="28">
        <f ca="1">+IF(SIMULADOR2!$C$155&lt;TCEA!B23+1,0,TCEA!B23+1)</f>
        <v>45131</v>
      </c>
      <c r="C24">
        <f ca="1">+SUMIF(SIMULADOR2!$C$36:$C$155,B24,SIMULADOR2!$S$36:$S$155)</f>
        <v>0</v>
      </c>
    </row>
    <row r="25" spans="1:3" x14ac:dyDescent="0.2">
      <c r="A25">
        <f t="shared" si="0"/>
        <v>23</v>
      </c>
      <c r="B25" s="28">
        <f ca="1">+IF(SIMULADOR2!$C$155&lt;TCEA!B24+1,0,TCEA!B24+1)</f>
        <v>45132</v>
      </c>
      <c r="C25">
        <f ca="1">+SUMIF(SIMULADOR2!$C$36:$C$155,B25,SIMULADOR2!$S$36:$S$155)</f>
        <v>0</v>
      </c>
    </row>
    <row r="26" spans="1:3" x14ac:dyDescent="0.2">
      <c r="A26">
        <f t="shared" si="0"/>
        <v>24</v>
      </c>
      <c r="B26" s="28">
        <f ca="1">+IF(SIMULADOR2!$C$155&lt;TCEA!B25+1,0,TCEA!B25+1)</f>
        <v>45133</v>
      </c>
      <c r="C26">
        <f ca="1">+SUMIF(SIMULADOR2!$C$36:$C$155,B26,SIMULADOR2!$S$36:$S$155)</f>
        <v>0</v>
      </c>
    </row>
    <row r="27" spans="1:3" x14ac:dyDescent="0.2">
      <c r="A27">
        <f t="shared" si="0"/>
        <v>25</v>
      </c>
      <c r="B27" s="28">
        <f ca="1">+IF(SIMULADOR2!$C$155&lt;TCEA!B26+1,0,TCEA!B26+1)</f>
        <v>45134</v>
      </c>
      <c r="C27">
        <f ca="1">+SUMIF(SIMULADOR2!$C$36:$C$155,B27,SIMULADOR2!$S$36:$S$155)</f>
        <v>0</v>
      </c>
    </row>
    <row r="28" spans="1:3" x14ac:dyDescent="0.2">
      <c r="A28">
        <f t="shared" si="0"/>
        <v>26</v>
      </c>
      <c r="B28" s="28">
        <f ca="1">+IF(SIMULADOR2!$C$155&lt;TCEA!B27+1,0,TCEA!B27+1)</f>
        <v>45135</v>
      </c>
      <c r="C28">
        <f ca="1">+SUMIF(SIMULADOR2!$C$36:$C$155,B28,SIMULADOR2!$S$36:$S$155)</f>
        <v>0</v>
      </c>
    </row>
    <row r="29" spans="1:3" x14ac:dyDescent="0.2">
      <c r="A29">
        <f t="shared" si="0"/>
        <v>27</v>
      </c>
      <c r="B29" s="28">
        <f ca="1">+IF(SIMULADOR2!$C$155&lt;TCEA!B28+1,0,TCEA!B28+1)</f>
        <v>45136</v>
      </c>
      <c r="C29">
        <f ca="1">+SUMIF(SIMULADOR2!$C$36:$C$155,B29,SIMULADOR2!$S$36:$S$155)</f>
        <v>0</v>
      </c>
    </row>
    <row r="30" spans="1:3" x14ac:dyDescent="0.2">
      <c r="A30">
        <f t="shared" si="0"/>
        <v>28</v>
      </c>
      <c r="B30" s="28">
        <f ca="1">+IF(SIMULADOR2!$C$155&lt;TCEA!B29+1,0,TCEA!B29+1)</f>
        <v>45137</v>
      </c>
      <c r="C30">
        <f ca="1">+SUMIF(SIMULADOR2!$C$36:$C$155,B30,SIMULADOR2!$S$36:$S$155)</f>
        <v>0</v>
      </c>
    </row>
    <row r="31" spans="1:3" x14ac:dyDescent="0.2">
      <c r="A31">
        <f t="shared" si="0"/>
        <v>29</v>
      </c>
      <c r="B31" s="28">
        <f ca="1">+IF(SIMULADOR2!$C$155&lt;TCEA!B30+1,0,TCEA!B30+1)</f>
        <v>45138</v>
      </c>
      <c r="C31">
        <f ca="1">+SUMIF(SIMULADOR2!$C$36:$C$155,B31,SIMULADOR2!$S$36:$S$155)</f>
        <v>0</v>
      </c>
    </row>
    <row r="32" spans="1:3" x14ac:dyDescent="0.2">
      <c r="A32">
        <f t="shared" si="0"/>
        <v>30</v>
      </c>
      <c r="B32" s="28">
        <f ca="1">+IF(SIMULADOR2!$C$155&lt;TCEA!B31+1,0,TCEA!B31+1)</f>
        <v>45139</v>
      </c>
      <c r="C32">
        <f ca="1">+SUMIF(SIMULADOR2!$C$36:$C$155,B32,SIMULADOR2!$S$36:$S$155)</f>
        <v>150.670611738291</v>
      </c>
    </row>
    <row r="33" spans="1:3" x14ac:dyDescent="0.2">
      <c r="A33">
        <f t="shared" si="0"/>
        <v>31</v>
      </c>
      <c r="B33" s="28">
        <f ca="1">+IF(SIMULADOR2!$C$155&lt;TCEA!B32+1,0,TCEA!B32+1)</f>
        <v>45140</v>
      </c>
      <c r="C33">
        <f ca="1">+SUMIF(SIMULADOR2!$C$36:$C$155,B33,SIMULADOR2!$S$36:$S$155)</f>
        <v>0</v>
      </c>
    </row>
    <row r="34" spans="1:3" x14ac:dyDescent="0.2">
      <c r="A34">
        <f t="shared" si="0"/>
        <v>32</v>
      </c>
      <c r="B34" s="28">
        <f ca="1">+IF(SIMULADOR2!$C$155&lt;TCEA!B33+1,0,TCEA!B33+1)</f>
        <v>45141</v>
      </c>
      <c r="C34">
        <f ca="1">+SUMIF(SIMULADOR2!$C$36:$C$155,B34,SIMULADOR2!$S$36:$S$155)</f>
        <v>0</v>
      </c>
    </row>
    <row r="35" spans="1:3" x14ac:dyDescent="0.2">
      <c r="A35">
        <f t="shared" si="0"/>
        <v>33</v>
      </c>
      <c r="B35" s="28">
        <f ca="1">+IF(SIMULADOR2!$C$155&lt;TCEA!B34+1,0,TCEA!B34+1)</f>
        <v>45142</v>
      </c>
      <c r="C35">
        <f ca="1">+SUMIF(SIMULADOR2!$C$36:$C$155,B35,SIMULADOR2!$S$36:$S$155)</f>
        <v>0</v>
      </c>
    </row>
    <row r="36" spans="1:3" x14ac:dyDescent="0.2">
      <c r="A36">
        <f t="shared" si="0"/>
        <v>34</v>
      </c>
      <c r="B36" s="28">
        <f ca="1">+IF(SIMULADOR2!$C$155&lt;TCEA!B35+1,0,TCEA!B35+1)</f>
        <v>45143</v>
      </c>
      <c r="C36">
        <f ca="1">+SUMIF(SIMULADOR2!$C$36:$C$155,B36,SIMULADOR2!$S$36:$S$155)</f>
        <v>0</v>
      </c>
    </row>
    <row r="37" spans="1:3" x14ac:dyDescent="0.2">
      <c r="A37">
        <f t="shared" si="0"/>
        <v>35</v>
      </c>
      <c r="B37" s="28">
        <f ca="1">+IF(SIMULADOR2!$C$155&lt;TCEA!B36+1,0,TCEA!B36+1)</f>
        <v>45144</v>
      </c>
      <c r="C37">
        <f ca="1">+SUMIF(SIMULADOR2!$C$36:$C$155,B37,SIMULADOR2!$S$36:$S$155)</f>
        <v>0</v>
      </c>
    </row>
    <row r="38" spans="1:3" x14ac:dyDescent="0.2">
      <c r="A38">
        <f t="shared" si="0"/>
        <v>36</v>
      </c>
      <c r="B38" s="28">
        <f ca="1">+IF(SIMULADOR2!$C$155&lt;TCEA!B37+1,0,TCEA!B37+1)</f>
        <v>45145</v>
      </c>
      <c r="C38">
        <f ca="1">+SUMIF(SIMULADOR2!$C$36:$C$155,B38,SIMULADOR2!$S$36:$S$155)</f>
        <v>0</v>
      </c>
    </row>
    <row r="39" spans="1:3" x14ac:dyDescent="0.2">
      <c r="A39">
        <f t="shared" si="0"/>
        <v>37</v>
      </c>
      <c r="B39" s="28">
        <f ca="1">+IF(SIMULADOR2!$C$155&lt;TCEA!B38+1,0,TCEA!B38+1)</f>
        <v>45146</v>
      </c>
      <c r="C39">
        <f ca="1">+SUMIF(SIMULADOR2!$C$36:$C$155,B39,SIMULADOR2!$S$36:$S$155)</f>
        <v>0</v>
      </c>
    </row>
    <row r="40" spans="1:3" x14ac:dyDescent="0.2">
      <c r="A40">
        <f t="shared" si="0"/>
        <v>38</v>
      </c>
      <c r="B40" s="28">
        <f ca="1">+IF(SIMULADOR2!$C$155&lt;TCEA!B39+1,0,TCEA!B39+1)</f>
        <v>45147</v>
      </c>
      <c r="C40">
        <f ca="1">+SUMIF(SIMULADOR2!$C$36:$C$155,B40,SIMULADOR2!$S$36:$S$155)</f>
        <v>0</v>
      </c>
    </row>
    <row r="41" spans="1:3" x14ac:dyDescent="0.2">
      <c r="A41">
        <f t="shared" si="0"/>
        <v>39</v>
      </c>
      <c r="B41" s="28">
        <f ca="1">+IF(SIMULADOR2!$C$155&lt;TCEA!B40+1,0,TCEA!B40+1)</f>
        <v>45148</v>
      </c>
      <c r="C41">
        <f ca="1">+SUMIF(SIMULADOR2!$C$36:$C$155,B41,SIMULADOR2!$S$36:$S$155)</f>
        <v>0</v>
      </c>
    </row>
    <row r="42" spans="1:3" x14ac:dyDescent="0.2">
      <c r="A42">
        <f t="shared" si="0"/>
        <v>40</v>
      </c>
      <c r="B42" s="28">
        <f ca="1">+IF(SIMULADOR2!$C$155&lt;TCEA!B41+1,0,TCEA!B41+1)</f>
        <v>45149</v>
      </c>
      <c r="C42">
        <f ca="1">+SUMIF(SIMULADOR2!$C$36:$C$155,B42,SIMULADOR2!$S$36:$S$155)</f>
        <v>0</v>
      </c>
    </row>
    <row r="43" spans="1:3" x14ac:dyDescent="0.2">
      <c r="A43">
        <f t="shared" si="0"/>
        <v>41</v>
      </c>
      <c r="B43" s="28">
        <f ca="1">+IF(SIMULADOR2!$C$155&lt;TCEA!B42+1,0,TCEA!B42+1)</f>
        <v>45150</v>
      </c>
      <c r="C43">
        <f ca="1">+SUMIF(SIMULADOR2!$C$36:$C$155,B43,SIMULADOR2!$S$36:$S$155)</f>
        <v>0</v>
      </c>
    </row>
    <row r="44" spans="1:3" x14ac:dyDescent="0.2">
      <c r="A44">
        <f t="shared" si="0"/>
        <v>42</v>
      </c>
      <c r="B44" s="28">
        <f ca="1">+IF(SIMULADOR2!$C$155&lt;TCEA!B43+1,0,TCEA!B43+1)</f>
        <v>45151</v>
      </c>
      <c r="C44">
        <f ca="1">+SUMIF(SIMULADOR2!$C$36:$C$155,B44,SIMULADOR2!$S$36:$S$155)</f>
        <v>0</v>
      </c>
    </row>
    <row r="45" spans="1:3" x14ac:dyDescent="0.2">
      <c r="A45">
        <f t="shared" si="0"/>
        <v>43</v>
      </c>
      <c r="B45" s="28">
        <f ca="1">+IF(SIMULADOR2!$C$155&lt;TCEA!B44+1,0,TCEA!B44+1)</f>
        <v>45152</v>
      </c>
      <c r="C45">
        <f ca="1">+SUMIF(SIMULADOR2!$C$36:$C$155,B45,SIMULADOR2!$S$36:$S$155)</f>
        <v>0</v>
      </c>
    </row>
    <row r="46" spans="1:3" x14ac:dyDescent="0.2">
      <c r="A46">
        <f t="shared" si="0"/>
        <v>44</v>
      </c>
      <c r="B46" s="28">
        <f ca="1">+IF(SIMULADOR2!$C$155&lt;TCEA!B45+1,0,TCEA!B45+1)</f>
        <v>45153</v>
      </c>
      <c r="C46">
        <f ca="1">+SUMIF(SIMULADOR2!$C$36:$C$155,B46,SIMULADOR2!$S$36:$S$155)</f>
        <v>0</v>
      </c>
    </row>
    <row r="47" spans="1:3" x14ac:dyDescent="0.2">
      <c r="A47">
        <f t="shared" si="0"/>
        <v>45</v>
      </c>
      <c r="B47" s="28">
        <f ca="1">+IF(SIMULADOR2!$C$155&lt;TCEA!B46+1,0,TCEA!B46+1)</f>
        <v>45154</v>
      </c>
      <c r="C47">
        <f ca="1">+SUMIF(SIMULADOR2!$C$36:$C$155,B47,SIMULADOR2!$S$36:$S$155)</f>
        <v>0</v>
      </c>
    </row>
    <row r="48" spans="1:3" x14ac:dyDescent="0.2">
      <c r="A48">
        <f t="shared" si="0"/>
        <v>46</v>
      </c>
      <c r="B48" s="28">
        <f ca="1">+IF(SIMULADOR2!$C$155&lt;TCEA!B47+1,0,TCEA!B47+1)</f>
        <v>45155</v>
      </c>
      <c r="C48">
        <f ca="1">+SUMIF(SIMULADOR2!$C$36:$C$155,B48,SIMULADOR2!$S$36:$S$155)</f>
        <v>0</v>
      </c>
    </row>
    <row r="49" spans="1:3" x14ac:dyDescent="0.2">
      <c r="A49">
        <f t="shared" si="0"/>
        <v>47</v>
      </c>
      <c r="B49" s="28">
        <f ca="1">+IF(SIMULADOR2!$C$155&lt;TCEA!B48+1,0,TCEA!B48+1)</f>
        <v>45156</v>
      </c>
      <c r="C49">
        <f ca="1">+SUMIF(SIMULADOR2!$C$36:$C$155,B49,SIMULADOR2!$S$36:$S$155)</f>
        <v>0</v>
      </c>
    </row>
    <row r="50" spans="1:3" x14ac:dyDescent="0.2">
      <c r="A50">
        <f t="shared" si="0"/>
        <v>48</v>
      </c>
      <c r="B50" s="28">
        <f ca="1">+IF(SIMULADOR2!$C$155&lt;TCEA!B49+1,0,TCEA!B49+1)</f>
        <v>45157</v>
      </c>
      <c r="C50">
        <f ca="1">+SUMIF(SIMULADOR2!$C$36:$C$155,B50,SIMULADOR2!$S$36:$S$155)</f>
        <v>0</v>
      </c>
    </row>
    <row r="51" spans="1:3" x14ac:dyDescent="0.2">
      <c r="A51">
        <f t="shared" si="0"/>
        <v>49</v>
      </c>
      <c r="B51" s="28">
        <f ca="1">+IF(SIMULADOR2!$C$155&lt;TCEA!B50+1,0,TCEA!B50+1)</f>
        <v>45158</v>
      </c>
      <c r="C51">
        <f ca="1">+SUMIF(SIMULADOR2!$C$36:$C$155,B51,SIMULADOR2!$S$36:$S$155)</f>
        <v>0</v>
      </c>
    </row>
    <row r="52" spans="1:3" x14ac:dyDescent="0.2">
      <c r="A52">
        <f t="shared" si="0"/>
        <v>50</v>
      </c>
      <c r="B52" s="28">
        <f ca="1">+IF(SIMULADOR2!$C$155&lt;TCEA!B51+1,0,TCEA!B51+1)</f>
        <v>45159</v>
      </c>
      <c r="C52">
        <f ca="1">+SUMIF(SIMULADOR2!$C$36:$C$155,B52,SIMULADOR2!$S$36:$S$155)</f>
        <v>0</v>
      </c>
    </row>
    <row r="53" spans="1:3" x14ac:dyDescent="0.2">
      <c r="A53">
        <f t="shared" si="0"/>
        <v>51</v>
      </c>
      <c r="B53" s="28">
        <f ca="1">+IF(SIMULADOR2!$C$155&lt;TCEA!B52+1,0,TCEA!B52+1)</f>
        <v>45160</v>
      </c>
      <c r="C53">
        <f ca="1">+SUMIF(SIMULADOR2!$C$36:$C$155,B53,SIMULADOR2!$S$36:$S$155)</f>
        <v>0</v>
      </c>
    </row>
    <row r="54" spans="1:3" x14ac:dyDescent="0.2">
      <c r="A54">
        <f t="shared" si="0"/>
        <v>52</v>
      </c>
      <c r="B54" s="28">
        <f ca="1">+IF(SIMULADOR2!$C$155&lt;TCEA!B53+1,0,TCEA!B53+1)</f>
        <v>45161</v>
      </c>
      <c r="C54">
        <f ca="1">+SUMIF(SIMULADOR2!$C$36:$C$155,B54,SIMULADOR2!$S$36:$S$155)</f>
        <v>0</v>
      </c>
    </row>
    <row r="55" spans="1:3" x14ac:dyDescent="0.2">
      <c r="A55">
        <f t="shared" si="0"/>
        <v>53</v>
      </c>
      <c r="B55" s="28">
        <f ca="1">+IF(SIMULADOR2!$C$155&lt;TCEA!B54+1,0,TCEA!B54+1)</f>
        <v>45162</v>
      </c>
      <c r="C55">
        <f ca="1">+SUMIF(SIMULADOR2!$C$36:$C$155,B55,SIMULADOR2!$S$36:$S$155)</f>
        <v>0</v>
      </c>
    </row>
    <row r="56" spans="1:3" x14ac:dyDescent="0.2">
      <c r="A56">
        <f t="shared" si="0"/>
        <v>54</v>
      </c>
      <c r="B56" s="28">
        <f ca="1">+IF(SIMULADOR2!$C$155&lt;TCEA!B55+1,0,TCEA!B55+1)</f>
        <v>45163</v>
      </c>
      <c r="C56">
        <f ca="1">+SUMIF(SIMULADOR2!$C$36:$C$155,B56,SIMULADOR2!$S$36:$S$155)</f>
        <v>0</v>
      </c>
    </row>
    <row r="57" spans="1:3" x14ac:dyDescent="0.2">
      <c r="A57">
        <f t="shared" si="0"/>
        <v>55</v>
      </c>
      <c r="B57" s="28">
        <f ca="1">+IF(SIMULADOR2!$C$155&lt;TCEA!B56+1,0,TCEA!B56+1)</f>
        <v>45164</v>
      </c>
      <c r="C57">
        <f ca="1">+SUMIF(SIMULADOR2!$C$36:$C$155,B57,SIMULADOR2!$S$36:$S$155)</f>
        <v>0</v>
      </c>
    </row>
    <row r="58" spans="1:3" x14ac:dyDescent="0.2">
      <c r="A58">
        <f t="shared" si="0"/>
        <v>56</v>
      </c>
      <c r="B58" s="28">
        <f ca="1">+IF(SIMULADOR2!$C$155&lt;TCEA!B57+1,0,TCEA!B57+1)</f>
        <v>45165</v>
      </c>
      <c r="C58">
        <f ca="1">+SUMIF(SIMULADOR2!$C$36:$C$155,B58,SIMULADOR2!$S$36:$S$155)</f>
        <v>0</v>
      </c>
    </row>
    <row r="59" spans="1:3" x14ac:dyDescent="0.2">
      <c r="A59">
        <f t="shared" si="0"/>
        <v>57</v>
      </c>
      <c r="B59" s="28">
        <f ca="1">+IF(SIMULADOR2!$C$155&lt;TCEA!B58+1,0,TCEA!B58+1)</f>
        <v>45166</v>
      </c>
      <c r="C59">
        <f ca="1">+SUMIF(SIMULADOR2!$C$36:$C$155,B59,SIMULADOR2!$S$36:$S$155)</f>
        <v>0</v>
      </c>
    </row>
    <row r="60" spans="1:3" x14ac:dyDescent="0.2">
      <c r="A60">
        <f t="shared" si="0"/>
        <v>58</v>
      </c>
      <c r="B60" s="28">
        <f ca="1">+IF(SIMULADOR2!$C$155&lt;TCEA!B59+1,0,TCEA!B59+1)</f>
        <v>45167</v>
      </c>
      <c r="C60">
        <f ca="1">+SUMIF(SIMULADOR2!$C$36:$C$155,B60,SIMULADOR2!$S$36:$S$155)</f>
        <v>0</v>
      </c>
    </row>
    <row r="61" spans="1:3" x14ac:dyDescent="0.2">
      <c r="A61">
        <f t="shared" si="0"/>
        <v>59</v>
      </c>
      <c r="B61" s="28">
        <f ca="1">+IF(SIMULADOR2!$C$155&lt;TCEA!B60+1,0,TCEA!B60+1)</f>
        <v>45168</v>
      </c>
      <c r="C61">
        <f ca="1">+SUMIF(SIMULADOR2!$C$36:$C$155,B61,SIMULADOR2!$S$36:$S$155)</f>
        <v>0</v>
      </c>
    </row>
    <row r="62" spans="1:3" x14ac:dyDescent="0.2">
      <c r="A62">
        <f t="shared" si="0"/>
        <v>60</v>
      </c>
      <c r="B62" s="28">
        <f ca="1">+IF(SIMULADOR2!$C$155&lt;TCEA!B61+1,0,TCEA!B61+1)</f>
        <v>45169</v>
      </c>
      <c r="C62">
        <f ca="1">+SUMIF(SIMULADOR2!$C$36:$C$155,B62,SIMULADOR2!$S$36:$S$155)</f>
        <v>0</v>
      </c>
    </row>
    <row r="63" spans="1:3" x14ac:dyDescent="0.2">
      <c r="A63">
        <f t="shared" si="0"/>
        <v>61</v>
      </c>
      <c r="B63" s="28">
        <f ca="1">+IF(SIMULADOR2!$C$155&lt;TCEA!B62+1,0,TCEA!B62+1)</f>
        <v>45170</v>
      </c>
      <c r="C63">
        <f ca="1">+SUMIF(SIMULADOR2!$C$36:$C$155,B63,SIMULADOR2!$S$36:$S$155)</f>
        <v>150.670611738291</v>
      </c>
    </row>
    <row r="64" spans="1:3" x14ac:dyDescent="0.2">
      <c r="A64">
        <f t="shared" si="0"/>
        <v>62</v>
      </c>
      <c r="B64" s="28">
        <f ca="1">+IF(SIMULADOR2!$C$155&lt;TCEA!B63+1,0,TCEA!B63+1)</f>
        <v>45171</v>
      </c>
      <c r="C64">
        <f ca="1">+SUMIF(SIMULADOR2!$C$36:$C$155,B64,SIMULADOR2!$S$36:$S$155)</f>
        <v>0</v>
      </c>
    </row>
    <row r="65" spans="1:3" x14ac:dyDescent="0.2">
      <c r="A65">
        <f t="shared" si="0"/>
        <v>63</v>
      </c>
      <c r="B65" s="28">
        <f ca="1">+IF(SIMULADOR2!$C$155&lt;TCEA!B64+1,0,TCEA!B64+1)</f>
        <v>45172</v>
      </c>
      <c r="C65">
        <f ca="1">+SUMIF(SIMULADOR2!$C$36:$C$155,B65,SIMULADOR2!$S$36:$S$155)</f>
        <v>0</v>
      </c>
    </row>
    <row r="66" spans="1:3" x14ac:dyDescent="0.2">
      <c r="A66">
        <f t="shared" si="0"/>
        <v>64</v>
      </c>
      <c r="B66" s="28">
        <f ca="1">+IF(SIMULADOR2!$C$155&lt;TCEA!B65+1,0,TCEA!B65+1)</f>
        <v>45173</v>
      </c>
      <c r="C66">
        <f ca="1">+SUMIF(SIMULADOR2!$C$36:$C$155,B66,SIMULADOR2!$S$36:$S$155)</f>
        <v>0</v>
      </c>
    </row>
    <row r="67" spans="1:3" x14ac:dyDescent="0.2">
      <c r="A67">
        <f t="shared" si="0"/>
        <v>65</v>
      </c>
      <c r="B67" s="28">
        <f ca="1">+IF(SIMULADOR2!$C$155&lt;TCEA!B66+1,0,TCEA!B66+1)</f>
        <v>45174</v>
      </c>
      <c r="C67">
        <f ca="1">+SUMIF(SIMULADOR2!$C$36:$C$155,B67,SIMULADOR2!$S$36:$S$155)</f>
        <v>0</v>
      </c>
    </row>
    <row r="68" spans="1:3" x14ac:dyDescent="0.2">
      <c r="A68">
        <f t="shared" si="0"/>
        <v>66</v>
      </c>
      <c r="B68" s="28">
        <f ca="1">+IF(SIMULADOR2!$C$155&lt;TCEA!B67+1,0,TCEA!B67+1)</f>
        <v>45175</v>
      </c>
      <c r="C68">
        <f ca="1">+SUMIF(SIMULADOR2!$C$36:$C$155,B68,SIMULADOR2!$S$36:$S$155)</f>
        <v>0</v>
      </c>
    </row>
    <row r="69" spans="1:3" x14ac:dyDescent="0.2">
      <c r="A69">
        <f t="shared" ref="A69:A132" si="1">+A68+1</f>
        <v>67</v>
      </c>
      <c r="B69" s="28">
        <f ca="1">+IF(SIMULADOR2!$C$155&lt;TCEA!B68+1,0,TCEA!B68+1)</f>
        <v>45176</v>
      </c>
      <c r="C69">
        <f ca="1">+SUMIF(SIMULADOR2!$C$36:$C$155,B69,SIMULADOR2!$S$36:$S$155)</f>
        <v>0</v>
      </c>
    </row>
    <row r="70" spans="1:3" x14ac:dyDescent="0.2">
      <c r="A70">
        <f t="shared" si="1"/>
        <v>68</v>
      </c>
      <c r="B70" s="28">
        <f ca="1">+IF(SIMULADOR2!$C$155&lt;TCEA!B69+1,0,TCEA!B69+1)</f>
        <v>45177</v>
      </c>
      <c r="C70">
        <f ca="1">+SUMIF(SIMULADOR2!$C$36:$C$155,B70,SIMULADOR2!$S$36:$S$155)</f>
        <v>0</v>
      </c>
    </row>
    <row r="71" spans="1:3" x14ac:dyDescent="0.2">
      <c r="A71">
        <f t="shared" si="1"/>
        <v>69</v>
      </c>
      <c r="B71" s="28">
        <f ca="1">+IF(SIMULADOR2!$C$155&lt;TCEA!B70+1,0,TCEA!B70+1)</f>
        <v>45178</v>
      </c>
      <c r="C71">
        <f ca="1">+SUMIF(SIMULADOR2!$C$36:$C$155,B71,SIMULADOR2!$S$36:$S$155)</f>
        <v>0</v>
      </c>
    </row>
    <row r="72" spans="1:3" x14ac:dyDescent="0.2">
      <c r="A72">
        <f t="shared" si="1"/>
        <v>70</v>
      </c>
      <c r="B72" s="28">
        <f ca="1">+IF(SIMULADOR2!$C$155&lt;TCEA!B71+1,0,TCEA!B71+1)</f>
        <v>45179</v>
      </c>
      <c r="C72">
        <f ca="1">+SUMIF(SIMULADOR2!$C$36:$C$155,B72,SIMULADOR2!$S$36:$S$155)</f>
        <v>0</v>
      </c>
    </row>
    <row r="73" spans="1:3" x14ac:dyDescent="0.2">
      <c r="A73">
        <f t="shared" si="1"/>
        <v>71</v>
      </c>
      <c r="B73" s="28">
        <f ca="1">+IF(SIMULADOR2!$C$155&lt;TCEA!B72+1,0,TCEA!B72+1)</f>
        <v>45180</v>
      </c>
      <c r="C73">
        <f ca="1">+SUMIF(SIMULADOR2!$C$36:$C$155,B73,SIMULADOR2!$S$36:$S$155)</f>
        <v>0</v>
      </c>
    </row>
    <row r="74" spans="1:3" x14ac:dyDescent="0.2">
      <c r="A74">
        <f t="shared" si="1"/>
        <v>72</v>
      </c>
      <c r="B74" s="28">
        <f ca="1">+IF(SIMULADOR2!$C$155&lt;TCEA!B73+1,0,TCEA!B73+1)</f>
        <v>45181</v>
      </c>
      <c r="C74">
        <f ca="1">+SUMIF(SIMULADOR2!$C$36:$C$155,B74,SIMULADOR2!$S$36:$S$155)</f>
        <v>0</v>
      </c>
    </row>
    <row r="75" spans="1:3" x14ac:dyDescent="0.2">
      <c r="A75">
        <f t="shared" si="1"/>
        <v>73</v>
      </c>
      <c r="B75" s="28">
        <f ca="1">+IF(SIMULADOR2!$C$155&lt;TCEA!B74+1,0,TCEA!B74+1)</f>
        <v>45182</v>
      </c>
      <c r="C75">
        <f ca="1">+SUMIF(SIMULADOR2!$C$36:$C$155,B75,SIMULADOR2!$S$36:$S$155)</f>
        <v>0</v>
      </c>
    </row>
    <row r="76" spans="1:3" x14ac:dyDescent="0.2">
      <c r="A76">
        <f t="shared" si="1"/>
        <v>74</v>
      </c>
      <c r="B76" s="28">
        <f ca="1">+IF(SIMULADOR2!$C$155&lt;TCEA!B75+1,0,TCEA!B75+1)</f>
        <v>45183</v>
      </c>
      <c r="C76">
        <f ca="1">+SUMIF(SIMULADOR2!$C$36:$C$155,B76,SIMULADOR2!$S$36:$S$155)</f>
        <v>0</v>
      </c>
    </row>
    <row r="77" spans="1:3" x14ac:dyDescent="0.2">
      <c r="A77">
        <f t="shared" si="1"/>
        <v>75</v>
      </c>
      <c r="B77" s="28">
        <f ca="1">+IF(SIMULADOR2!$C$155&lt;TCEA!B76+1,0,TCEA!B76+1)</f>
        <v>45184</v>
      </c>
      <c r="C77">
        <f ca="1">+SUMIF(SIMULADOR2!$C$36:$C$155,B77,SIMULADOR2!$S$36:$S$155)</f>
        <v>0</v>
      </c>
    </row>
    <row r="78" spans="1:3" x14ac:dyDescent="0.2">
      <c r="A78">
        <f t="shared" si="1"/>
        <v>76</v>
      </c>
      <c r="B78" s="28">
        <f ca="1">+IF(SIMULADOR2!$C$155&lt;TCEA!B77+1,0,TCEA!B77+1)</f>
        <v>45185</v>
      </c>
      <c r="C78">
        <f ca="1">+SUMIF(SIMULADOR2!$C$36:$C$155,B78,SIMULADOR2!$S$36:$S$155)</f>
        <v>0</v>
      </c>
    </row>
    <row r="79" spans="1:3" x14ac:dyDescent="0.2">
      <c r="A79">
        <f t="shared" si="1"/>
        <v>77</v>
      </c>
      <c r="B79" s="28">
        <f ca="1">+IF(SIMULADOR2!$C$155&lt;TCEA!B78+1,0,TCEA!B78+1)</f>
        <v>45186</v>
      </c>
      <c r="C79">
        <f ca="1">+SUMIF(SIMULADOR2!$C$36:$C$155,B79,SIMULADOR2!$S$36:$S$155)</f>
        <v>0</v>
      </c>
    </row>
    <row r="80" spans="1:3" x14ac:dyDescent="0.2">
      <c r="A80">
        <f t="shared" si="1"/>
        <v>78</v>
      </c>
      <c r="B80" s="28">
        <f ca="1">+IF(SIMULADOR2!$C$155&lt;TCEA!B79+1,0,TCEA!B79+1)</f>
        <v>45187</v>
      </c>
      <c r="C80">
        <f ca="1">+SUMIF(SIMULADOR2!$C$36:$C$155,B80,SIMULADOR2!$S$36:$S$155)</f>
        <v>0</v>
      </c>
    </row>
    <row r="81" spans="1:3" x14ac:dyDescent="0.2">
      <c r="A81">
        <f t="shared" si="1"/>
        <v>79</v>
      </c>
      <c r="B81" s="28">
        <f ca="1">+IF(SIMULADOR2!$C$155&lt;TCEA!B80+1,0,TCEA!B80+1)</f>
        <v>45188</v>
      </c>
      <c r="C81">
        <f ca="1">+SUMIF(SIMULADOR2!$C$36:$C$155,B81,SIMULADOR2!$S$36:$S$155)</f>
        <v>0</v>
      </c>
    </row>
    <row r="82" spans="1:3" x14ac:dyDescent="0.2">
      <c r="A82">
        <f t="shared" si="1"/>
        <v>80</v>
      </c>
      <c r="B82" s="28">
        <f ca="1">+IF(SIMULADOR2!$C$155&lt;TCEA!B81+1,0,TCEA!B81+1)</f>
        <v>45189</v>
      </c>
      <c r="C82">
        <f ca="1">+SUMIF(SIMULADOR2!$C$36:$C$155,B82,SIMULADOR2!$S$36:$S$155)</f>
        <v>0</v>
      </c>
    </row>
    <row r="83" spans="1:3" x14ac:dyDescent="0.2">
      <c r="A83">
        <f t="shared" si="1"/>
        <v>81</v>
      </c>
      <c r="B83" s="28">
        <f ca="1">+IF(SIMULADOR2!$C$155&lt;TCEA!B82+1,0,TCEA!B82+1)</f>
        <v>45190</v>
      </c>
      <c r="C83">
        <f ca="1">+SUMIF(SIMULADOR2!$C$36:$C$155,B83,SIMULADOR2!$S$36:$S$155)</f>
        <v>0</v>
      </c>
    </row>
    <row r="84" spans="1:3" x14ac:dyDescent="0.2">
      <c r="A84">
        <f t="shared" si="1"/>
        <v>82</v>
      </c>
      <c r="B84" s="28">
        <f ca="1">+IF(SIMULADOR2!$C$155&lt;TCEA!B83+1,0,TCEA!B83+1)</f>
        <v>45191</v>
      </c>
      <c r="C84">
        <f ca="1">+SUMIF(SIMULADOR2!$C$36:$C$155,B84,SIMULADOR2!$S$36:$S$155)</f>
        <v>0</v>
      </c>
    </row>
    <row r="85" spans="1:3" x14ac:dyDescent="0.2">
      <c r="A85">
        <f t="shared" si="1"/>
        <v>83</v>
      </c>
      <c r="B85" s="28">
        <f ca="1">+IF(SIMULADOR2!$C$155&lt;TCEA!B84+1,0,TCEA!B84+1)</f>
        <v>45192</v>
      </c>
      <c r="C85">
        <f ca="1">+SUMIF(SIMULADOR2!$C$36:$C$155,B85,SIMULADOR2!$S$36:$S$155)</f>
        <v>0</v>
      </c>
    </row>
    <row r="86" spans="1:3" x14ac:dyDescent="0.2">
      <c r="A86">
        <f t="shared" si="1"/>
        <v>84</v>
      </c>
      <c r="B86" s="28">
        <f ca="1">+IF(SIMULADOR2!$C$155&lt;TCEA!B85+1,0,TCEA!B85+1)</f>
        <v>45193</v>
      </c>
      <c r="C86">
        <f ca="1">+SUMIF(SIMULADOR2!$C$36:$C$155,B86,SIMULADOR2!$S$36:$S$155)</f>
        <v>0</v>
      </c>
    </row>
    <row r="87" spans="1:3" x14ac:dyDescent="0.2">
      <c r="A87">
        <f t="shared" si="1"/>
        <v>85</v>
      </c>
      <c r="B87" s="28">
        <f ca="1">+IF(SIMULADOR2!$C$155&lt;TCEA!B86+1,0,TCEA!B86+1)</f>
        <v>45194</v>
      </c>
      <c r="C87">
        <f ca="1">+SUMIF(SIMULADOR2!$C$36:$C$155,B87,SIMULADOR2!$S$36:$S$155)</f>
        <v>0</v>
      </c>
    </row>
    <row r="88" spans="1:3" x14ac:dyDescent="0.2">
      <c r="A88">
        <f t="shared" si="1"/>
        <v>86</v>
      </c>
      <c r="B88" s="28">
        <f ca="1">+IF(SIMULADOR2!$C$155&lt;TCEA!B87+1,0,TCEA!B87+1)</f>
        <v>45195</v>
      </c>
      <c r="C88">
        <f ca="1">+SUMIF(SIMULADOR2!$C$36:$C$155,B88,SIMULADOR2!$S$36:$S$155)</f>
        <v>0</v>
      </c>
    </row>
    <row r="89" spans="1:3" x14ac:dyDescent="0.2">
      <c r="A89">
        <f t="shared" si="1"/>
        <v>87</v>
      </c>
      <c r="B89" s="28">
        <f ca="1">+IF(SIMULADOR2!$C$155&lt;TCEA!B88+1,0,TCEA!B88+1)</f>
        <v>45196</v>
      </c>
      <c r="C89">
        <f ca="1">+SUMIF(SIMULADOR2!$C$36:$C$155,B89,SIMULADOR2!$S$36:$S$155)</f>
        <v>0</v>
      </c>
    </row>
    <row r="90" spans="1:3" x14ac:dyDescent="0.2">
      <c r="A90">
        <f t="shared" si="1"/>
        <v>88</v>
      </c>
      <c r="B90" s="28">
        <f ca="1">+IF(SIMULADOR2!$C$155&lt;TCEA!B89+1,0,TCEA!B89+1)</f>
        <v>45197</v>
      </c>
      <c r="C90">
        <f ca="1">+SUMIF(SIMULADOR2!$C$36:$C$155,B90,SIMULADOR2!$S$36:$S$155)</f>
        <v>0</v>
      </c>
    </row>
    <row r="91" spans="1:3" x14ac:dyDescent="0.2">
      <c r="A91">
        <f t="shared" si="1"/>
        <v>89</v>
      </c>
      <c r="B91" s="28">
        <f ca="1">+IF(SIMULADOR2!$C$155&lt;TCEA!B90+1,0,TCEA!B90+1)</f>
        <v>45198</v>
      </c>
      <c r="C91">
        <f ca="1">+SUMIF(SIMULADOR2!$C$36:$C$155,B91,SIMULADOR2!$S$36:$S$155)</f>
        <v>0</v>
      </c>
    </row>
    <row r="92" spans="1:3" x14ac:dyDescent="0.2">
      <c r="A92">
        <f t="shared" si="1"/>
        <v>90</v>
      </c>
      <c r="B92" s="28">
        <f ca="1">+IF(SIMULADOR2!$C$155&lt;TCEA!B91+1,0,TCEA!B91+1)</f>
        <v>45199</v>
      </c>
      <c r="C92">
        <f ca="1">+SUMIF(SIMULADOR2!$C$36:$C$155,B92,SIMULADOR2!$S$36:$S$155)</f>
        <v>0</v>
      </c>
    </row>
    <row r="93" spans="1:3" x14ac:dyDescent="0.2">
      <c r="A93">
        <f t="shared" si="1"/>
        <v>91</v>
      </c>
      <c r="B93" s="28">
        <f ca="1">+IF(SIMULADOR2!$C$155&lt;TCEA!B92+1,0,TCEA!B92+1)</f>
        <v>45200</v>
      </c>
      <c r="C93">
        <f ca="1">+SUMIF(SIMULADOR2!$C$36:$C$155,B93,SIMULADOR2!$S$36:$S$155)</f>
        <v>150.670611738291</v>
      </c>
    </row>
    <row r="94" spans="1:3" x14ac:dyDescent="0.2">
      <c r="A94">
        <f t="shared" si="1"/>
        <v>92</v>
      </c>
      <c r="B94" s="28">
        <f ca="1">+IF(SIMULADOR2!$C$155&lt;TCEA!B93+1,0,TCEA!B93+1)</f>
        <v>45201</v>
      </c>
      <c r="C94">
        <f ca="1">+SUMIF(SIMULADOR2!$C$36:$C$155,B94,SIMULADOR2!$S$36:$S$155)</f>
        <v>0</v>
      </c>
    </row>
    <row r="95" spans="1:3" x14ac:dyDescent="0.2">
      <c r="A95">
        <f t="shared" si="1"/>
        <v>93</v>
      </c>
      <c r="B95" s="28">
        <f ca="1">+IF(SIMULADOR2!$C$155&lt;TCEA!B94+1,0,TCEA!B94+1)</f>
        <v>45202</v>
      </c>
      <c r="C95">
        <f ca="1">+SUMIF(SIMULADOR2!$C$36:$C$155,B95,SIMULADOR2!$S$36:$S$155)</f>
        <v>0</v>
      </c>
    </row>
    <row r="96" spans="1:3" x14ac:dyDescent="0.2">
      <c r="A96">
        <f t="shared" si="1"/>
        <v>94</v>
      </c>
      <c r="B96" s="28">
        <f ca="1">+IF(SIMULADOR2!$C$155&lt;TCEA!B95+1,0,TCEA!B95+1)</f>
        <v>45203</v>
      </c>
      <c r="C96">
        <f ca="1">+SUMIF(SIMULADOR2!$C$36:$C$155,B96,SIMULADOR2!$S$36:$S$155)</f>
        <v>0</v>
      </c>
    </row>
    <row r="97" spans="1:3" x14ac:dyDescent="0.2">
      <c r="A97">
        <f t="shared" si="1"/>
        <v>95</v>
      </c>
      <c r="B97" s="28">
        <f ca="1">+IF(SIMULADOR2!$C$155&lt;TCEA!B96+1,0,TCEA!B96+1)</f>
        <v>45204</v>
      </c>
      <c r="C97">
        <f ca="1">+SUMIF(SIMULADOR2!$C$36:$C$155,B97,SIMULADOR2!$S$36:$S$155)</f>
        <v>0</v>
      </c>
    </row>
    <row r="98" spans="1:3" x14ac:dyDescent="0.2">
      <c r="A98">
        <f t="shared" si="1"/>
        <v>96</v>
      </c>
      <c r="B98" s="28">
        <f ca="1">+IF(SIMULADOR2!$C$155&lt;TCEA!B97+1,0,TCEA!B97+1)</f>
        <v>45205</v>
      </c>
      <c r="C98">
        <f ca="1">+SUMIF(SIMULADOR2!$C$36:$C$155,B98,SIMULADOR2!$S$36:$S$155)</f>
        <v>0</v>
      </c>
    </row>
    <row r="99" spans="1:3" x14ac:dyDescent="0.2">
      <c r="A99">
        <f t="shared" si="1"/>
        <v>97</v>
      </c>
      <c r="B99" s="28">
        <f ca="1">+IF(SIMULADOR2!$C$155&lt;TCEA!B98+1,0,TCEA!B98+1)</f>
        <v>45206</v>
      </c>
      <c r="C99">
        <f ca="1">+SUMIF(SIMULADOR2!$C$36:$C$155,B99,SIMULADOR2!$S$36:$S$155)</f>
        <v>0</v>
      </c>
    </row>
    <row r="100" spans="1:3" x14ac:dyDescent="0.2">
      <c r="A100">
        <f t="shared" si="1"/>
        <v>98</v>
      </c>
      <c r="B100" s="28">
        <f ca="1">+IF(SIMULADOR2!$C$155&lt;TCEA!B99+1,0,TCEA!B99+1)</f>
        <v>45207</v>
      </c>
      <c r="C100">
        <f ca="1">+SUMIF(SIMULADOR2!$C$36:$C$155,B100,SIMULADOR2!$S$36:$S$155)</f>
        <v>0</v>
      </c>
    </row>
    <row r="101" spans="1:3" x14ac:dyDescent="0.2">
      <c r="A101">
        <f t="shared" si="1"/>
        <v>99</v>
      </c>
      <c r="B101" s="28">
        <f ca="1">+IF(SIMULADOR2!$C$155&lt;TCEA!B100+1,0,TCEA!B100+1)</f>
        <v>45208</v>
      </c>
      <c r="C101">
        <f ca="1">+SUMIF(SIMULADOR2!$C$36:$C$155,B101,SIMULADOR2!$S$36:$S$155)</f>
        <v>0</v>
      </c>
    </row>
    <row r="102" spans="1:3" x14ac:dyDescent="0.2">
      <c r="A102">
        <f t="shared" si="1"/>
        <v>100</v>
      </c>
      <c r="B102" s="28">
        <f ca="1">+IF(SIMULADOR2!$C$155&lt;TCEA!B101+1,0,TCEA!B101+1)</f>
        <v>45209</v>
      </c>
      <c r="C102">
        <f ca="1">+SUMIF(SIMULADOR2!$C$36:$C$155,B102,SIMULADOR2!$S$36:$S$155)</f>
        <v>0</v>
      </c>
    </row>
    <row r="103" spans="1:3" x14ac:dyDescent="0.2">
      <c r="A103">
        <f t="shared" si="1"/>
        <v>101</v>
      </c>
      <c r="B103" s="28">
        <f ca="1">+IF(SIMULADOR2!$C$155&lt;TCEA!B102+1,0,TCEA!B102+1)</f>
        <v>45210</v>
      </c>
      <c r="C103">
        <f ca="1">+SUMIF(SIMULADOR2!$C$36:$C$155,B103,SIMULADOR2!$S$36:$S$155)</f>
        <v>0</v>
      </c>
    </row>
    <row r="104" spans="1:3" x14ac:dyDescent="0.2">
      <c r="A104">
        <f t="shared" si="1"/>
        <v>102</v>
      </c>
      <c r="B104" s="28">
        <f ca="1">+IF(SIMULADOR2!$C$155&lt;TCEA!B103+1,0,TCEA!B103+1)</f>
        <v>45211</v>
      </c>
      <c r="C104">
        <f ca="1">+SUMIF(SIMULADOR2!$C$36:$C$155,B104,SIMULADOR2!$S$36:$S$155)</f>
        <v>0</v>
      </c>
    </row>
    <row r="105" spans="1:3" x14ac:dyDescent="0.2">
      <c r="A105">
        <f t="shared" si="1"/>
        <v>103</v>
      </c>
      <c r="B105" s="28">
        <f ca="1">+IF(SIMULADOR2!$C$155&lt;TCEA!B104+1,0,TCEA!B104+1)</f>
        <v>45212</v>
      </c>
      <c r="C105">
        <f ca="1">+SUMIF(SIMULADOR2!$C$36:$C$155,B105,SIMULADOR2!$S$36:$S$155)</f>
        <v>0</v>
      </c>
    </row>
    <row r="106" spans="1:3" x14ac:dyDescent="0.2">
      <c r="A106">
        <f t="shared" si="1"/>
        <v>104</v>
      </c>
      <c r="B106" s="28">
        <f ca="1">+IF(SIMULADOR2!$C$155&lt;TCEA!B105+1,0,TCEA!B105+1)</f>
        <v>45213</v>
      </c>
      <c r="C106">
        <f ca="1">+SUMIF(SIMULADOR2!$C$36:$C$155,B106,SIMULADOR2!$S$36:$S$155)</f>
        <v>0</v>
      </c>
    </row>
    <row r="107" spans="1:3" x14ac:dyDescent="0.2">
      <c r="A107">
        <f t="shared" si="1"/>
        <v>105</v>
      </c>
      <c r="B107" s="28">
        <f ca="1">+IF(SIMULADOR2!$C$155&lt;TCEA!B106+1,0,TCEA!B106+1)</f>
        <v>45214</v>
      </c>
      <c r="C107">
        <f ca="1">+SUMIF(SIMULADOR2!$C$36:$C$155,B107,SIMULADOR2!$S$36:$S$155)</f>
        <v>0</v>
      </c>
    </row>
    <row r="108" spans="1:3" x14ac:dyDescent="0.2">
      <c r="A108">
        <f t="shared" si="1"/>
        <v>106</v>
      </c>
      <c r="B108" s="28">
        <f ca="1">+IF(SIMULADOR2!$C$155&lt;TCEA!B107+1,0,TCEA!B107+1)</f>
        <v>45215</v>
      </c>
      <c r="C108">
        <f ca="1">+SUMIF(SIMULADOR2!$C$36:$C$155,B108,SIMULADOR2!$S$36:$S$155)</f>
        <v>0</v>
      </c>
    </row>
    <row r="109" spans="1:3" x14ac:dyDescent="0.2">
      <c r="A109">
        <f t="shared" si="1"/>
        <v>107</v>
      </c>
      <c r="B109" s="28">
        <f ca="1">+IF(SIMULADOR2!$C$155&lt;TCEA!B108+1,0,TCEA!B108+1)</f>
        <v>45216</v>
      </c>
      <c r="C109">
        <f ca="1">+SUMIF(SIMULADOR2!$C$36:$C$155,B109,SIMULADOR2!$S$36:$S$155)</f>
        <v>0</v>
      </c>
    </row>
    <row r="110" spans="1:3" x14ac:dyDescent="0.2">
      <c r="A110">
        <f t="shared" si="1"/>
        <v>108</v>
      </c>
      <c r="B110" s="28">
        <f ca="1">+IF(SIMULADOR2!$C$155&lt;TCEA!B109+1,0,TCEA!B109+1)</f>
        <v>45217</v>
      </c>
      <c r="C110">
        <f ca="1">+SUMIF(SIMULADOR2!$C$36:$C$155,B110,SIMULADOR2!$S$36:$S$155)</f>
        <v>0</v>
      </c>
    </row>
    <row r="111" spans="1:3" x14ac:dyDescent="0.2">
      <c r="A111">
        <f t="shared" si="1"/>
        <v>109</v>
      </c>
      <c r="B111" s="28">
        <f ca="1">+IF(SIMULADOR2!$C$155&lt;TCEA!B110+1,0,TCEA!B110+1)</f>
        <v>45218</v>
      </c>
      <c r="C111">
        <f ca="1">+SUMIF(SIMULADOR2!$C$36:$C$155,B111,SIMULADOR2!$S$36:$S$155)</f>
        <v>0</v>
      </c>
    </row>
    <row r="112" spans="1:3" x14ac:dyDescent="0.2">
      <c r="A112">
        <f t="shared" si="1"/>
        <v>110</v>
      </c>
      <c r="B112" s="28">
        <f ca="1">+IF(SIMULADOR2!$C$155&lt;TCEA!B111+1,0,TCEA!B111+1)</f>
        <v>45219</v>
      </c>
      <c r="C112">
        <f ca="1">+SUMIF(SIMULADOR2!$C$36:$C$155,B112,SIMULADOR2!$S$36:$S$155)</f>
        <v>0</v>
      </c>
    </row>
    <row r="113" spans="1:3" x14ac:dyDescent="0.2">
      <c r="A113">
        <f t="shared" si="1"/>
        <v>111</v>
      </c>
      <c r="B113" s="28">
        <f ca="1">+IF(SIMULADOR2!$C$155&lt;TCEA!B112+1,0,TCEA!B112+1)</f>
        <v>45220</v>
      </c>
      <c r="C113">
        <f ca="1">+SUMIF(SIMULADOR2!$C$36:$C$155,B113,SIMULADOR2!$S$36:$S$155)</f>
        <v>0</v>
      </c>
    </row>
    <row r="114" spans="1:3" x14ac:dyDescent="0.2">
      <c r="A114">
        <f t="shared" si="1"/>
        <v>112</v>
      </c>
      <c r="B114" s="28">
        <f ca="1">+IF(SIMULADOR2!$C$155&lt;TCEA!B113+1,0,TCEA!B113+1)</f>
        <v>45221</v>
      </c>
      <c r="C114">
        <f ca="1">+SUMIF(SIMULADOR2!$C$36:$C$155,B114,SIMULADOR2!$S$36:$S$155)</f>
        <v>0</v>
      </c>
    </row>
    <row r="115" spans="1:3" x14ac:dyDescent="0.2">
      <c r="A115">
        <f t="shared" si="1"/>
        <v>113</v>
      </c>
      <c r="B115" s="28">
        <f ca="1">+IF(SIMULADOR2!$C$155&lt;TCEA!B114+1,0,TCEA!B114+1)</f>
        <v>45222</v>
      </c>
      <c r="C115">
        <f ca="1">+SUMIF(SIMULADOR2!$C$36:$C$155,B115,SIMULADOR2!$S$36:$S$155)</f>
        <v>0</v>
      </c>
    </row>
    <row r="116" spans="1:3" x14ac:dyDescent="0.2">
      <c r="A116">
        <f t="shared" si="1"/>
        <v>114</v>
      </c>
      <c r="B116" s="28">
        <f ca="1">+IF(SIMULADOR2!$C$155&lt;TCEA!B115+1,0,TCEA!B115+1)</f>
        <v>45223</v>
      </c>
      <c r="C116">
        <f ca="1">+SUMIF(SIMULADOR2!$C$36:$C$155,B116,SIMULADOR2!$S$36:$S$155)</f>
        <v>0</v>
      </c>
    </row>
    <row r="117" spans="1:3" x14ac:dyDescent="0.2">
      <c r="A117">
        <f t="shared" si="1"/>
        <v>115</v>
      </c>
      <c r="B117" s="28">
        <f ca="1">+IF(SIMULADOR2!$C$155&lt;TCEA!B116+1,0,TCEA!B116+1)</f>
        <v>45224</v>
      </c>
      <c r="C117">
        <f ca="1">+SUMIF(SIMULADOR2!$C$36:$C$155,B117,SIMULADOR2!$S$36:$S$155)</f>
        <v>0</v>
      </c>
    </row>
    <row r="118" spans="1:3" x14ac:dyDescent="0.2">
      <c r="A118">
        <f t="shared" si="1"/>
        <v>116</v>
      </c>
      <c r="B118" s="28">
        <f ca="1">+IF(SIMULADOR2!$C$155&lt;TCEA!B117+1,0,TCEA!B117+1)</f>
        <v>45225</v>
      </c>
      <c r="C118">
        <f ca="1">+SUMIF(SIMULADOR2!$C$36:$C$155,B118,SIMULADOR2!$S$36:$S$155)</f>
        <v>0</v>
      </c>
    </row>
    <row r="119" spans="1:3" x14ac:dyDescent="0.2">
      <c r="A119">
        <f t="shared" si="1"/>
        <v>117</v>
      </c>
      <c r="B119" s="28">
        <f ca="1">+IF(SIMULADOR2!$C$155&lt;TCEA!B118+1,0,TCEA!B118+1)</f>
        <v>45226</v>
      </c>
      <c r="C119">
        <f ca="1">+SUMIF(SIMULADOR2!$C$36:$C$155,B119,SIMULADOR2!$S$36:$S$155)</f>
        <v>0</v>
      </c>
    </row>
    <row r="120" spans="1:3" x14ac:dyDescent="0.2">
      <c r="A120">
        <f t="shared" si="1"/>
        <v>118</v>
      </c>
      <c r="B120" s="28">
        <f ca="1">+IF(SIMULADOR2!$C$155&lt;TCEA!B119+1,0,TCEA!B119+1)</f>
        <v>45227</v>
      </c>
      <c r="C120">
        <f ca="1">+SUMIF(SIMULADOR2!$C$36:$C$155,B120,SIMULADOR2!$S$36:$S$155)</f>
        <v>0</v>
      </c>
    </row>
    <row r="121" spans="1:3" x14ac:dyDescent="0.2">
      <c r="A121">
        <f t="shared" si="1"/>
        <v>119</v>
      </c>
      <c r="B121" s="28">
        <f ca="1">+IF(SIMULADOR2!$C$155&lt;TCEA!B120+1,0,TCEA!B120+1)</f>
        <v>45228</v>
      </c>
      <c r="C121">
        <f ca="1">+SUMIF(SIMULADOR2!$C$36:$C$155,B121,SIMULADOR2!$S$36:$S$155)</f>
        <v>0</v>
      </c>
    </row>
    <row r="122" spans="1:3" x14ac:dyDescent="0.2">
      <c r="A122">
        <f t="shared" si="1"/>
        <v>120</v>
      </c>
      <c r="B122" s="28">
        <f ca="1">+IF(SIMULADOR2!$C$155&lt;TCEA!B121+1,0,TCEA!B121+1)</f>
        <v>45229</v>
      </c>
      <c r="C122">
        <f ca="1">+SUMIF(SIMULADOR2!$C$36:$C$155,B122,SIMULADOR2!$S$36:$S$155)</f>
        <v>0</v>
      </c>
    </row>
    <row r="123" spans="1:3" x14ac:dyDescent="0.2">
      <c r="A123">
        <f t="shared" si="1"/>
        <v>121</v>
      </c>
      <c r="B123" s="28">
        <f ca="1">+IF(SIMULADOR2!$C$155&lt;TCEA!B122+1,0,TCEA!B122+1)</f>
        <v>45230</v>
      </c>
      <c r="C123">
        <f ca="1">+SUMIF(SIMULADOR2!$C$36:$C$155,B123,SIMULADOR2!$S$36:$S$155)</f>
        <v>0</v>
      </c>
    </row>
    <row r="124" spans="1:3" x14ac:dyDescent="0.2">
      <c r="A124">
        <f t="shared" si="1"/>
        <v>122</v>
      </c>
      <c r="B124" s="28">
        <f ca="1">+IF(SIMULADOR2!$C$155&lt;TCEA!B123+1,0,TCEA!B123+1)</f>
        <v>45231</v>
      </c>
      <c r="C124">
        <f ca="1">+SUMIF(SIMULADOR2!$C$36:$C$155,B124,SIMULADOR2!$S$36:$S$155)</f>
        <v>150.670611738291</v>
      </c>
    </row>
    <row r="125" spans="1:3" x14ac:dyDescent="0.2">
      <c r="A125">
        <f t="shared" si="1"/>
        <v>123</v>
      </c>
      <c r="B125" s="28">
        <f ca="1">+IF(SIMULADOR2!$C$155&lt;TCEA!B124+1,0,TCEA!B124+1)</f>
        <v>45232</v>
      </c>
      <c r="C125">
        <f ca="1">+SUMIF(SIMULADOR2!$C$36:$C$155,B125,SIMULADOR2!$S$36:$S$155)</f>
        <v>0</v>
      </c>
    </row>
    <row r="126" spans="1:3" x14ac:dyDescent="0.2">
      <c r="A126">
        <f t="shared" si="1"/>
        <v>124</v>
      </c>
      <c r="B126" s="28">
        <f ca="1">+IF(SIMULADOR2!$C$155&lt;TCEA!B125+1,0,TCEA!B125+1)</f>
        <v>45233</v>
      </c>
      <c r="C126">
        <f ca="1">+SUMIF(SIMULADOR2!$C$36:$C$155,B126,SIMULADOR2!$S$36:$S$155)</f>
        <v>0</v>
      </c>
    </row>
    <row r="127" spans="1:3" x14ac:dyDescent="0.2">
      <c r="A127">
        <f t="shared" si="1"/>
        <v>125</v>
      </c>
      <c r="B127" s="28">
        <f ca="1">+IF(SIMULADOR2!$C$155&lt;TCEA!B126+1,0,TCEA!B126+1)</f>
        <v>45234</v>
      </c>
      <c r="C127">
        <f ca="1">+SUMIF(SIMULADOR2!$C$36:$C$155,B127,SIMULADOR2!$S$36:$S$155)</f>
        <v>0</v>
      </c>
    </row>
    <row r="128" spans="1:3" x14ac:dyDescent="0.2">
      <c r="A128">
        <f t="shared" si="1"/>
        <v>126</v>
      </c>
      <c r="B128" s="28">
        <f ca="1">+IF(SIMULADOR2!$C$155&lt;TCEA!B127+1,0,TCEA!B127+1)</f>
        <v>45235</v>
      </c>
      <c r="C128">
        <f ca="1">+SUMIF(SIMULADOR2!$C$36:$C$155,B128,SIMULADOR2!$S$36:$S$155)</f>
        <v>0</v>
      </c>
    </row>
    <row r="129" spans="1:3" x14ac:dyDescent="0.2">
      <c r="A129">
        <f t="shared" si="1"/>
        <v>127</v>
      </c>
      <c r="B129" s="28">
        <f ca="1">+IF(SIMULADOR2!$C$155&lt;TCEA!B128+1,0,TCEA!B128+1)</f>
        <v>45236</v>
      </c>
      <c r="C129">
        <f ca="1">+SUMIF(SIMULADOR2!$C$36:$C$155,B129,SIMULADOR2!$S$36:$S$155)</f>
        <v>0</v>
      </c>
    </row>
    <row r="130" spans="1:3" x14ac:dyDescent="0.2">
      <c r="A130">
        <f t="shared" si="1"/>
        <v>128</v>
      </c>
      <c r="B130" s="28">
        <f ca="1">+IF(SIMULADOR2!$C$155&lt;TCEA!B129+1,0,TCEA!B129+1)</f>
        <v>45237</v>
      </c>
      <c r="C130">
        <f ca="1">+SUMIF(SIMULADOR2!$C$36:$C$155,B130,SIMULADOR2!$S$36:$S$155)</f>
        <v>0</v>
      </c>
    </row>
    <row r="131" spans="1:3" x14ac:dyDescent="0.2">
      <c r="A131">
        <f t="shared" si="1"/>
        <v>129</v>
      </c>
      <c r="B131" s="28">
        <f ca="1">+IF(SIMULADOR2!$C$155&lt;TCEA!B130+1,0,TCEA!B130+1)</f>
        <v>45238</v>
      </c>
      <c r="C131">
        <f ca="1">+SUMIF(SIMULADOR2!$C$36:$C$155,B131,SIMULADOR2!$S$36:$S$155)</f>
        <v>0</v>
      </c>
    </row>
    <row r="132" spans="1:3" x14ac:dyDescent="0.2">
      <c r="A132">
        <f t="shared" si="1"/>
        <v>130</v>
      </c>
      <c r="B132" s="28">
        <f ca="1">+IF(SIMULADOR2!$C$155&lt;TCEA!B131+1,0,TCEA!B131+1)</f>
        <v>45239</v>
      </c>
      <c r="C132">
        <f ca="1">+SUMIF(SIMULADOR2!$C$36:$C$155,B132,SIMULADOR2!$S$36:$S$155)</f>
        <v>0</v>
      </c>
    </row>
    <row r="133" spans="1:3" x14ac:dyDescent="0.2">
      <c r="A133">
        <f t="shared" ref="A133:A196" si="2">+A132+1</f>
        <v>131</v>
      </c>
      <c r="B133" s="28">
        <f ca="1">+IF(SIMULADOR2!$C$155&lt;TCEA!B132+1,0,TCEA!B132+1)</f>
        <v>45240</v>
      </c>
      <c r="C133">
        <f ca="1">+SUMIF(SIMULADOR2!$C$36:$C$155,B133,SIMULADOR2!$S$36:$S$155)</f>
        <v>0</v>
      </c>
    </row>
    <row r="134" spans="1:3" x14ac:dyDescent="0.2">
      <c r="A134">
        <f t="shared" si="2"/>
        <v>132</v>
      </c>
      <c r="B134" s="28">
        <f ca="1">+IF(SIMULADOR2!$C$155&lt;TCEA!B133+1,0,TCEA!B133+1)</f>
        <v>45241</v>
      </c>
      <c r="C134">
        <f ca="1">+SUMIF(SIMULADOR2!$C$36:$C$155,B134,SIMULADOR2!$S$36:$S$155)</f>
        <v>0</v>
      </c>
    </row>
    <row r="135" spans="1:3" x14ac:dyDescent="0.2">
      <c r="A135">
        <f t="shared" si="2"/>
        <v>133</v>
      </c>
      <c r="B135" s="28">
        <f ca="1">+IF(SIMULADOR2!$C$155&lt;TCEA!B134+1,0,TCEA!B134+1)</f>
        <v>45242</v>
      </c>
      <c r="C135">
        <f ca="1">+SUMIF(SIMULADOR2!$C$36:$C$155,B135,SIMULADOR2!$S$36:$S$155)</f>
        <v>0</v>
      </c>
    </row>
    <row r="136" spans="1:3" x14ac:dyDescent="0.2">
      <c r="A136">
        <f t="shared" si="2"/>
        <v>134</v>
      </c>
      <c r="B136" s="28">
        <f ca="1">+IF(SIMULADOR2!$C$155&lt;TCEA!B135+1,0,TCEA!B135+1)</f>
        <v>45243</v>
      </c>
      <c r="C136">
        <f ca="1">+SUMIF(SIMULADOR2!$C$36:$C$155,B136,SIMULADOR2!$S$36:$S$155)</f>
        <v>0</v>
      </c>
    </row>
    <row r="137" spans="1:3" x14ac:dyDescent="0.2">
      <c r="A137">
        <f t="shared" si="2"/>
        <v>135</v>
      </c>
      <c r="B137" s="28">
        <f ca="1">+IF(SIMULADOR2!$C$155&lt;TCEA!B136+1,0,TCEA!B136+1)</f>
        <v>45244</v>
      </c>
      <c r="C137">
        <f ca="1">+SUMIF(SIMULADOR2!$C$36:$C$155,B137,SIMULADOR2!$S$36:$S$155)</f>
        <v>0</v>
      </c>
    </row>
    <row r="138" spans="1:3" x14ac:dyDescent="0.2">
      <c r="A138">
        <f t="shared" si="2"/>
        <v>136</v>
      </c>
      <c r="B138" s="28">
        <f ca="1">+IF(SIMULADOR2!$C$155&lt;TCEA!B137+1,0,TCEA!B137+1)</f>
        <v>45245</v>
      </c>
      <c r="C138">
        <f ca="1">+SUMIF(SIMULADOR2!$C$36:$C$155,B138,SIMULADOR2!$S$36:$S$155)</f>
        <v>0</v>
      </c>
    </row>
    <row r="139" spans="1:3" x14ac:dyDescent="0.2">
      <c r="A139">
        <f t="shared" si="2"/>
        <v>137</v>
      </c>
      <c r="B139" s="28">
        <f ca="1">+IF(SIMULADOR2!$C$155&lt;TCEA!B138+1,0,TCEA!B138+1)</f>
        <v>45246</v>
      </c>
      <c r="C139">
        <f ca="1">+SUMIF(SIMULADOR2!$C$36:$C$155,B139,SIMULADOR2!$S$36:$S$155)</f>
        <v>0</v>
      </c>
    </row>
    <row r="140" spans="1:3" x14ac:dyDescent="0.2">
      <c r="A140">
        <f t="shared" si="2"/>
        <v>138</v>
      </c>
      <c r="B140" s="28">
        <f ca="1">+IF(SIMULADOR2!$C$155&lt;TCEA!B139+1,0,TCEA!B139+1)</f>
        <v>45247</v>
      </c>
      <c r="C140">
        <f ca="1">+SUMIF(SIMULADOR2!$C$36:$C$155,B140,SIMULADOR2!$S$36:$S$155)</f>
        <v>0</v>
      </c>
    </row>
    <row r="141" spans="1:3" x14ac:dyDescent="0.2">
      <c r="A141">
        <f t="shared" si="2"/>
        <v>139</v>
      </c>
      <c r="B141" s="28">
        <f ca="1">+IF(SIMULADOR2!$C$155&lt;TCEA!B140+1,0,TCEA!B140+1)</f>
        <v>45248</v>
      </c>
      <c r="C141">
        <f ca="1">+SUMIF(SIMULADOR2!$C$36:$C$155,B141,SIMULADOR2!$S$36:$S$155)</f>
        <v>0</v>
      </c>
    </row>
    <row r="142" spans="1:3" x14ac:dyDescent="0.2">
      <c r="A142">
        <f t="shared" si="2"/>
        <v>140</v>
      </c>
      <c r="B142" s="28">
        <f ca="1">+IF(SIMULADOR2!$C$155&lt;TCEA!B141+1,0,TCEA!B141+1)</f>
        <v>45249</v>
      </c>
      <c r="C142">
        <f ca="1">+SUMIF(SIMULADOR2!$C$36:$C$155,B142,SIMULADOR2!$S$36:$S$155)</f>
        <v>0</v>
      </c>
    </row>
    <row r="143" spans="1:3" x14ac:dyDescent="0.2">
      <c r="A143">
        <f t="shared" si="2"/>
        <v>141</v>
      </c>
      <c r="B143" s="28">
        <f ca="1">+IF(SIMULADOR2!$C$155&lt;TCEA!B142+1,0,TCEA!B142+1)</f>
        <v>45250</v>
      </c>
      <c r="C143">
        <f ca="1">+SUMIF(SIMULADOR2!$C$36:$C$155,B143,SIMULADOR2!$S$36:$S$155)</f>
        <v>0</v>
      </c>
    </row>
    <row r="144" spans="1:3" x14ac:dyDescent="0.2">
      <c r="A144">
        <f t="shared" si="2"/>
        <v>142</v>
      </c>
      <c r="B144" s="28">
        <f ca="1">+IF(SIMULADOR2!$C$155&lt;TCEA!B143+1,0,TCEA!B143+1)</f>
        <v>45251</v>
      </c>
      <c r="C144">
        <f ca="1">+SUMIF(SIMULADOR2!$C$36:$C$155,B144,SIMULADOR2!$S$36:$S$155)</f>
        <v>0</v>
      </c>
    </row>
    <row r="145" spans="1:3" x14ac:dyDescent="0.2">
      <c r="A145">
        <f t="shared" si="2"/>
        <v>143</v>
      </c>
      <c r="B145" s="28">
        <f ca="1">+IF(SIMULADOR2!$C$155&lt;TCEA!B144+1,0,TCEA!B144+1)</f>
        <v>45252</v>
      </c>
      <c r="C145">
        <f ca="1">+SUMIF(SIMULADOR2!$C$36:$C$155,B145,SIMULADOR2!$S$36:$S$155)</f>
        <v>0</v>
      </c>
    </row>
    <row r="146" spans="1:3" x14ac:dyDescent="0.2">
      <c r="A146">
        <f t="shared" si="2"/>
        <v>144</v>
      </c>
      <c r="B146" s="28">
        <f ca="1">+IF(SIMULADOR2!$C$155&lt;TCEA!B145+1,0,TCEA!B145+1)</f>
        <v>45253</v>
      </c>
      <c r="C146">
        <f ca="1">+SUMIF(SIMULADOR2!$C$36:$C$155,B146,SIMULADOR2!$S$36:$S$155)</f>
        <v>0</v>
      </c>
    </row>
    <row r="147" spans="1:3" x14ac:dyDescent="0.2">
      <c r="A147">
        <f t="shared" si="2"/>
        <v>145</v>
      </c>
      <c r="B147" s="28">
        <f ca="1">+IF(SIMULADOR2!$C$155&lt;TCEA!B146+1,0,TCEA!B146+1)</f>
        <v>45254</v>
      </c>
      <c r="C147">
        <f ca="1">+SUMIF(SIMULADOR2!$C$36:$C$155,B147,SIMULADOR2!$S$36:$S$155)</f>
        <v>0</v>
      </c>
    </row>
    <row r="148" spans="1:3" x14ac:dyDescent="0.2">
      <c r="A148">
        <f t="shared" si="2"/>
        <v>146</v>
      </c>
      <c r="B148" s="28">
        <f ca="1">+IF(SIMULADOR2!$C$155&lt;TCEA!B147+1,0,TCEA!B147+1)</f>
        <v>45255</v>
      </c>
      <c r="C148">
        <f ca="1">+SUMIF(SIMULADOR2!$C$36:$C$155,B148,SIMULADOR2!$S$36:$S$155)</f>
        <v>0</v>
      </c>
    </row>
    <row r="149" spans="1:3" x14ac:dyDescent="0.2">
      <c r="A149">
        <f t="shared" si="2"/>
        <v>147</v>
      </c>
      <c r="B149" s="28">
        <f ca="1">+IF(SIMULADOR2!$C$155&lt;TCEA!B148+1,0,TCEA!B148+1)</f>
        <v>45256</v>
      </c>
      <c r="C149">
        <f ca="1">+SUMIF(SIMULADOR2!$C$36:$C$155,B149,SIMULADOR2!$S$36:$S$155)</f>
        <v>0</v>
      </c>
    </row>
    <row r="150" spans="1:3" x14ac:dyDescent="0.2">
      <c r="A150">
        <f t="shared" si="2"/>
        <v>148</v>
      </c>
      <c r="B150" s="28">
        <f ca="1">+IF(SIMULADOR2!$C$155&lt;TCEA!B149+1,0,TCEA!B149+1)</f>
        <v>45257</v>
      </c>
      <c r="C150">
        <f ca="1">+SUMIF(SIMULADOR2!$C$36:$C$155,B150,SIMULADOR2!$S$36:$S$155)</f>
        <v>0</v>
      </c>
    </row>
    <row r="151" spans="1:3" x14ac:dyDescent="0.2">
      <c r="A151">
        <f t="shared" si="2"/>
        <v>149</v>
      </c>
      <c r="B151" s="28">
        <f ca="1">+IF(SIMULADOR2!$C$155&lt;TCEA!B150+1,0,TCEA!B150+1)</f>
        <v>45258</v>
      </c>
      <c r="C151">
        <f ca="1">+SUMIF(SIMULADOR2!$C$36:$C$155,B151,SIMULADOR2!$S$36:$S$155)</f>
        <v>0</v>
      </c>
    </row>
    <row r="152" spans="1:3" x14ac:dyDescent="0.2">
      <c r="A152">
        <f t="shared" si="2"/>
        <v>150</v>
      </c>
      <c r="B152" s="28">
        <f ca="1">+IF(SIMULADOR2!$C$155&lt;TCEA!B151+1,0,TCEA!B151+1)</f>
        <v>45259</v>
      </c>
      <c r="C152">
        <f ca="1">+SUMIF(SIMULADOR2!$C$36:$C$155,B152,SIMULADOR2!$S$36:$S$155)</f>
        <v>0</v>
      </c>
    </row>
    <row r="153" spans="1:3" x14ac:dyDescent="0.2">
      <c r="A153">
        <f t="shared" si="2"/>
        <v>151</v>
      </c>
      <c r="B153" s="28">
        <f ca="1">+IF(SIMULADOR2!$C$155&lt;TCEA!B152+1,0,TCEA!B152+1)</f>
        <v>45260</v>
      </c>
      <c r="C153">
        <f ca="1">+SUMIF(SIMULADOR2!$C$36:$C$155,B153,SIMULADOR2!$S$36:$S$155)</f>
        <v>0</v>
      </c>
    </row>
    <row r="154" spans="1:3" x14ac:dyDescent="0.2">
      <c r="A154">
        <f t="shared" si="2"/>
        <v>152</v>
      </c>
      <c r="B154" s="28">
        <f ca="1">+IF(SIMULADOR2!$C$155&lt;TCEA!B153+1,0,TCEA!B153+1)</f>
        <v>45261</v>
      </c>
      <c r="C154">
        <f ca="1">+SUMIF(SIMULADOR2!$C$36:$C$155,B154,SIMULADOR2!$S$36:$S$155)</f>
        <v>150.670611738291</v>
      </c>
    </row>
    <row r="155" spans="1:3" x14ac:dyDescent="0.2">
      <c r="A155">
        <f t="shared" si="2"/>
        <v>153</v>
      </c>
      <c r="B155" s="28">
        <f ca="1">+IF(SIMULADOR2!$C$155&lt;TCEA!B154+1,0,TCEA!B154+1)</f>
        <v>45262</v>
      </c>
      <c r="C155">
        <f ca="1">+SUMIF(SIMULADOR2!$C$36:$C$155,B155,SIMULADOR2!$S$36:$S$155)</f>
        <v>0</v>
      </c>
    </row>
    <row r="156" spans="1:3" x14ac:dyDescent="0.2">
      <c r="A156">
        <f t="shared" si="2"/>
        <v>154</v>
      </c>
      <c r="B156" s="28">
        <f ca="1">+IF(SIMULADOR2!$C$155&lt;TCEA!B155+1,0,TCEA!B155+1)</f>
        <v>45263</v>
      </c>
      <c r="C156">
        <f ca="1">+SUMIF(SIMULADOR2!$C$36:$C$155,B156,SIMULADOR2!$S$36:$S$155)</f>
        <v>0</v>
      </c>
    </row>
    <row r="157" spans="1:3" x14ac:dyDescent="0.2">
      <c r="A157">
        <f t="shared" si="2"/>
        <v>155</v>
      </c>
      <c r="B157" s="28">
        <f ca="1">+IF(SIMULADOR2!$C$155&lt;TCEA!B156+1,0,TCEA!B156+1)</f>
        <v>45264</v>
      </c>
      <c r="C157">
        <f ca="1">+SUMIF(SIMULADOR2!$C$36:$C$155,B157,SIMULADOR2!$S$36:$S$155)</f>
        <v>0</v>
      </c>
    </row>
    <row r="158" spans="1:3" x14ac:dyDescent="0.2">
      <c r="A158">
        <f t="shared" si="2"/>
        <v>156</v>
      </c>
      <c r="B158" s="28">
        <f ca="1">+IF(SIMULADOR2!$C$155&lt;TCEA!B157+1,0,TCEA!B157+1)</f>
        <v>45265</v>
      </c>
      <c r="C158">
        <f ca="1">+SUMIF(SIMULADOR2!$C$36:$C$155,B158,SIMULADOR2!$S$36:$S$155)</f>
        <v>0</v>
      </c>
    </row>
    <row r="159" spans="1:3" x14ac:dyDescent="0.2">
      <c r="A159">
        <f t="shared" si="2"/>
        <v>157</v>
      </c>
      <c r="B159" s="28">
        <f ca="1">+IF(SIMULADOR2!$C$155&lt;TCEA!B158+1,0,TCEA!B158+1)</f>
        <v>45266</v>
      </c>
      <c r="C159">
        <f ca="1">+SUMIF(SIMULADOR2!$C$36:$C$155,B159,SIMULADOR2!$S$36:$S$155)</f>
        <v>0</v>
      </c>
    </row>
    <row r="160" spans="1:3" x14ac:dyDescent="0.2">
      <c r="A160">
        <f t="shared" si="2"/>
        <v>158</v>
      </c>
      <c r="B160" s="28">
        <f ca="1">+IF(SIMULADOR2!$C$155&lt;TCEA!B159+1,0,TCEA!B159+1)</f>
        <v>45267</v>
      </c>
      <c r="C160">
        <f ca="1">+SUMIF(SIMULADOR2!$C$36:$C$155,B160,SIMULADOR2!$S$36:$S$155)</f>
        <v>0</v>
      </c>
    </row>
    <row r="161" spans="1:3" x14ac:dyDescent="0.2">
      <c r="A161">
        <f t="shared" si="2"/>
        <v>159</v>
      </c>
      <c r="B161" s="28">
        <f ca="1">+IF(SIMULADOR2!$C$155&lt;TCEA!B160+1,0,TCEA!B160+1)</f>
        <v>45268</v>
      </c>
      <c r="C161">
        <f ca="1">+SUMIF(SIMULADOR2!$C$36:$C$155,B161,SIMULADOR2!$S$36:$S$155)</f>
        <v>0</v>
      </c>
    </row>
    <row r="162" spans="1:3" x14ac:dyDescent="0.2">
      <c r="A162">
        <f t="shared" si="2"/>
        <v>160</v>
      </c>
      <c r="B162" s="28">
        <f ca="1">+IF(SIMULADOR2!$C$155&lt;TCEA!B161+1,0,TCEA!B161+1)</f>
        <v>45269</v>
      </c>
      <c r="C162">
        <f ca="1">+SUMIF(SIMULADOR2!$C$36:$C$155,B162,SIMULADOR2!$S$36:$S$155)</f>
        <v>0</v>
      </c>
    </row>
    <row r="163" spans="1:3" x14ac:dyDescent="0.2">
      <c r="A163">
        <f t="shared" si="2"/>
        <v>161</v>
      </c>
      <c r="B163" s="28">
        <f ca="1">+IF(SIMULADOR2!$C$155&lt;TCEA!B162+1,0,TCEA!B162+1)</f>
        <v>45270</v>
      </c>
      <c r="C163">
        <f ca="1">+SUMIF(SIMULADOR2!$C$36:$C$155,B163,SIMULADOR2!$S$36:$S$155)</f>
        <v>0</v>
      </c>
    </row>
    <row r="164" spans="1:3" x14ac:dyDescent="0.2">
      <c r="A164">
        <f t="shared" si="2"/>
        <v>162</v>
      </c>
      <c r="B164" s="28">
        <f ca="1">+IF(SIMULADOR2!$C$155&lt;TCEA!B163+1,0,TCEA!B163+1)</f>
        <v>45271</v>
      </c>
      <c r="C164">
        <f ca="1">+SUMIF(SIMULADOR2!$C$36:$C$155,B164,SIMULADOR2!$S$36:$S$155)</f>
        <v>0</v>
      </c>
    </row>
    <row r="165" spans="1:3" x14ac:dyDescent="0.2">
      <c r="A165">
        <f t="shared" si="2"/>
        <v>163</v>
      </c>
      <c r="B165" s="28">
        <f ca="1">+IF(SIMULADOR2!$C$155&lt;TCEA!B164+1,0,TCEA!B164+1)</f>
        <v>45272</v>
      </c>
      <c r="C165">
        <f ca="1">+SUMIF(SIMULADOR2!$C$36:$C$155,B165,SIMULADOR2!$S$36:$S$155)</f>
        <v>0</v>
      </c>
    </row>
    <row r="166" spans="1:3" x14ac:dyDescent="0.2">
      <c r="A166">
        <f t="shared" si="2"/>
        <v>164</v>
      </c>
      <c r="B166" s="28">
        <f ca="1">+IF(SIMULADOR2!$C$155&lt;TCEA!B165+1,0,TCEA!B165+1)</f>
        <v>45273</v>
      </c>
      <c r="C166">
        <f ca="1">+SUMIF(SIMULADOR2!$C$36:$C$155,B166,SIMULADOR2!$S$36:$S$155)</f>
        <v>0</v>
      </c>
    </row>
    <row r="167" spans="1:3" x14ac:dyDescent="0.2">
      <c r="A167">
        <f t="shared" si="2"/>
        <v>165</v>
      </c>
      <c r="B167" s="28">
        <f ca="1">+IF(SIMULADOR2!$C$155&lt;TCEA!B166+1,0,TCEA!B166+1)</f>
        <v>45274</v>
      </c>
      <c r="C167">
        <f ca="1">+SUMIF(SIMULADOR2!$C$36:$C$155,B167,SIMULADOR2!$S$36:$S$155)</f>
        <v>0</v>
      </c>
    </row>
    <row r="168" spans="1:3" x14ac:dyDescent="0.2">
      <c r="A168">
        <f t="shared" si="2"/>
        <v>166</v>
      </c>
      <c r="B168" s="28">
        <f ca="1">+IF(SIMULADOR2!$C$155&lt;TCEA!B167+1,0,TCEA!B167+1)</f>
        <v>45275</v>
      </c>
      <c r="C168">
        <f ca="1">+SUMIF(SIMULADOR2!$C$36:$C$155,B168,SIMULADOR2!$S$36:$S$155)</f>
        <v>0</v>
      </c>
    </row>
    <row r="169" spans="1:3" x14ac:dyDescent="0.2">
      <c r="A169">
        <f t="shared" si="2"/>
        <v>167</v>
      </c>
      <c r="B169" s="28">
        <f ca="1">+IF(SIMULADOR2!$C$155&lt;TCEA!B168+1,0,TCEA!B168+1)</f>
        <v>45276</v>
      </c>
      <c r="C169">
        <f ca="1">+SUMIF(SIMULADOR2!$C$36:$C$155,B169,SIMULADOR2!$S$36:$S$155)</f>
        <v>0</v>
      </c>
    </row>
    <row r="170" spans="1:3" x14ac:dyDescent="0.2">
      <c r="A170">
        <f t="shared" si="2"/>
        <v>168</v>
      </c>
      <c r="B170" s="28">
        <f ca="1">+IF(SIMULADOR2!$C$155&lt;TCEA!B169+1,0,TCEA!B169+1)</f>
        <v>45277</v>
      </c>
      <c r="C170">
        <f ca="1">+SUMIF(SIMULADOR2!$C$36:$C$155,B170,SIMULADOR2!$S$36:$S$155)</f>
        <v>0</v>
      </c>
    </row>
    <row r="171" spans="1:3" x14ac:dyDescent="0.2">
      <c r="A171">
        <f t="shared" si="2"/>
        <v>169</v>
      </c>
      <c r="B171" s="28">
        <f ca="1">+IF(SIMULADOR2!$C$155&lt;TCEA!B170+1,0,TCEA!B170+1)</f>
        <v>45278</v>
      </c>
      <c r="C171">
        <f ca="1">+SUMIF(SIMULADOR2!$C$36:$C$155,B171,SIMULADOR2!$S$36:$S$155)</f>
        <v>0</v>
      </c>
    </row>
    <row r="172" spans="1:3" x14ac:dyDescent="0.2">
      <c r="A172">
        <f t="shared" si="2"/>
        <v>170</v>
      </c>
      <c r="B172" s="28">
        <f ca="1">+IF(SIMULADOR2!$C$155&lt;TCEA!B171+1,0,TCEA!B171+1)</f>
        <v>45279</v>
      </c>
      <c r="C172">
        <f ca="1">+SUMIF(SIMULADOR2!$C$36:$C$155,B172,SIMULADOR2!$S$36:$S$155)</f>
        <v>0</v>
      </c>
    </row>
    <row r="173" spans="1:3" x14ac:dyDescent="0.2">
      <c r="A173">
        <f t="shared" si="2"/>
        <v>171</v>
      </c>
      <c r="B173" s="28">
        <f ca="1">+IF(SIMULADOR2!$C$155&lt;TCEA!B172+1,0,TCEA!B172+1)</f>
        <v>45280</v>
      </c>
      <c r="C173">
        <f ca="1">+SUMIF(SIMULADOR2!$C$36:$C$155,B173,SIMULADOR2!$S$36:$S$155)</f>
        <v>0</v>
      </c>
    </row>
    <row r="174" spans="1:3" x14ac:dyDescent="0.2">
      <c r="A174">
        <f t="shared" si="2"/>
        <v>172</v>
      </c>
      <c r="B174" s="28">
        <f ca="1">+IF(SIMULADOR2!$C$155&lt;TCEA!B173+1,0,TCEA!B173+1)</f>
        <v>45281</v>
      </c>
      <c r="C174">
        <f ca="1">+SUMIF(SIMULADOR2!$C$36:$C$155,B174,SIMULADOR2!$S$36:$S$155)</f>
        <v>0</v>
      </c>
    </row>
    <row r="175" spans="1:3" x14ac:dyDescent="0.2">
      <c r="A175">
        <f t="shared" si="2"/>
        <v>173</v>
      </c>
      <c r="B175" s="28">
        <f ca="1">+IF(SIMULADOR2!$C$155&lt;TCEA!B174+1,0,TCEA!B174+1)</f>
        <v>45282</v>
      </c>
      <c r="C175">
        <f ca="1">+SUMIF(SIMULADOR2!$C$36:$C$155,B175,SIMULADOR2!$S$36:$S$155)</f>
        <v>0</v>
      </c>
    </row>
    <row r="176" spans="1:3" x14ac:dyDescent="0.2">
      <c r="A176">
        <f t="shared" si="2"/>
        <v>174</v>
      </c>
      <c r="B176" s="28">
        <f ca="1">+IF(SIMULADOR2!$C$155&lt;TCEA!B175+1,0,TCEA!B175+1)</f>
        <v>45283</v>
      </c>
      <c r="C176">
        <f ca="1">+SUMIF(SIMULADOR2!$C$36:$C$155,B176,SIMULADOR2!$S$36:$S$155)</f>
        <v>0</v>
      </c>
    </row>
    <row r="177" spans="1:3" x14ac:dyDescent="0.2">
      <c r="A177">
        <f t="shared" si="2"/>
        <v>175</v>
      </c>
      <c r="B177" s="28">
        <f ca="1">+IF(SIMULADOR2!$C$155&lt;TCEA!B176+1,0,TCEA!B176+1)</f>
        <v>45284</v>
      </c>
      <c r="C177">
        <f ca="1">+SUMIF(SIMULADOR2!$C$36:$C$155,B177,SIMULADOR2!$S$36:$S$155)</f>
        <v>0</v>
      </c>
    </row>
    <row r="178" spans="1:3" x14ac:dyDescent="0.2">
      <c r="A178">
        <f t="shared" si="2"/>
        <v>176</v>
      </c>
      <c r="B178" s="28">
        <f ca="1">+IF(SIMULADOR2!$C$155&lt;TCEA!B177+1,0,TCEA!B177+1)</f>
        <v>45285</v>
      </c>
      <c r="C178">
        <f ca="1">+SUMIF(SIMULADOR2!$C$36:$C$155,B178,SIMULADOR2!$S$36:$S$155)</f>
        <v>0</v>
      </c>
    </row>
    <row r="179" spans="1:3" x14ac:dyDescent="0.2">
      <c r="A179">
        <f t="shared" si="2"/>
        <v>177</v>
      </c>
      <c r="B179" s="28">
        <f ca="1">+IF(SIMULADOR2!$C$155&lt;TCEA!B178+1,0,TCEA!B178+1)</f>
        <v>45286</v>
      </c>
      <c r="C179">
        <f ca="1">+SUMIF(SIMULADOR2!$C$36:$C$155,B179,SIMULADOR2!$S$36:$S$155)</f>
        <v>0</v>
      </c>
    </row>
    <row r="180" spans="1:3" x14ac:dyDescent="0.2">
      <c r="A180">
        <f t="shared" si="2"/>
        <v>178</v>
      </c>
      <c r="B180" s="28">
        <f ca="1">+IF(SIMULADOR2!$C$155&lt;TCEA!B179+1,0,TCEA!B179+1)</f>
        <v>45287</v>
      </c>
      <c r="C180">
        <f ca="1">+SUMIF(SIMULADOR2!$C$36:$C$155,B180,SIMULADOR2!$S$36:$S$155)</f>
        <v>0</v>
      </c>
    </row>
    <row r="181" spans="1:3" x14ac:dyDescent="0.2">
      <c r="A181">
        <f t="shared" si="2"/>
        <v>179</v>
      </c>
      <c r="B181" s="28">
        <f ca="1">+IF(SIMULADOR2!$C$155&lt;TCEA!B180+1,0,TCEA!B180+1)</f>
        <v>45288</v>
      </c>
      <c r="C181">
        <f ca="1">+SUMIF(SIMULADOR2!$C$36:$C$155,B181,SIMULADOR2!$S$36:$S$155)</f>
        <v>0</v>
      </c>
    </row>
    <row r="182" spans="1:3" x14ac:dyDescent="0.2">
      <c r="A182">
        <f t="shared" si="2"/>
        <v>180</v>
      </c>
      <c r="B182" s="28">
        <f ca="1">+IF(SIMULADOR2!$C$155&lt;TCEA!B181+1,0,TCEA!B181+1)</f>
        <v>45289</v>
      </c>
      <c r="C182">
        <f ca="1">+SUMIF(SIMULADOR2!$C$36:$C$155,B182,SIMULADOR2!$S$36:$S$155)</f>
        <v>0</v>
      </c>
    </row>
    <row r="183" spans="1:3" x14ac:dyDescent="0.2">
      <c r="A183">
        <f t="shared" si="2"/>
        <v>181</v>
      </c>
      <c r="B183" s="28">
        <f ca="1">+IF(SIMULADOR2!$C$155&lt;TCEA!B182+1,0,TCEA!B182+1)</f>
        <v>45290</v>
      </c>
      <c r="C183">
        <f ca="1">+SUMIF(SIMULADOR2!$C$36:$C$155,B183,SIMULADOR2!$S$36:$S$155)</f>
        <v>0</v>
      </c>
    </row>
    <row r="184" spans="1:3" x14ac:dyDescent="0.2">
      <c r="A184">
        <f t="shared" si="2"/>
        <v>182</v>
      </c>
      <c r="B184" s="28">
        <f ca="1">+IF(SIMULADOR2!$C$155&lt;TCEA!B183+1,0,TCEA!B183+1)</f>
        <v>45291</v>
      </c>
      <c r="C184">
        <f ca="1">+SUMIF(SIMULADOR2!$C$36:$C$155,B184,SIMULADOR2!$S$36:$S$155)</f>
        <v>0</v>
      </c>
    </row>
    <row r="185" spans="1:3" x14ac:dyDescent="0.2">
      <c r="A185">
        <f t="shared" si="2"/>
        <v>183</v>
      </c>
      <c r="B185" s="28">
        <f ca="1">+IF(SIMULADOR2!$C$155&lt;TCEA!B184+1,0,TCEA!B184+1)</f>
        <v>45292</v>
      </c>
      <c r="C185">
        <f ca="1">+SUMIF(SIMULADOR2!$C$36:$C$155,B185,SIMULADOR2!$S$36:$S$155)</f>
        <v>150.670611738291</v>
      </c>
    </row>
    <row r="186" spans="1:3" x14ac:dyDescent="0.2">
      <c r="A186">
        <f t="shared" si="2"/>
        <v>184</v>
      </c>
      <c r="B186" s="28">
        <f ca="1">+IF(SIMULADOR2!$C$155&lt;TCEA!B185+1,0,TCEA!B185+1)</f>
        <v>45293</v>
      </c>
      <c r="C186">
        <f ca="1">+SUMIF(SIMULADOR2!$C$36:$C$155,B186,SIMULADOR2!$S$36:$S$155)</f>
        <v>0</v>
      </c>
    </row>
    <row r="187" spans="1:3" x14ac:dyDescent="0.2">
      <c r="A187">
        <f t="shared" si="2"/>
        <v>185</v>
      </c>
      <c r="B187" s="28">
        <f ca="1">+IF(SIMULADOR2!$C$155&lt;TCEA!B186+1,0,TCEA!B186+1)</f>
        <v>45294</v>
      </c>
      <c r="C187">
        <f ca="1">+SUMIF(SIMULADOR2!$C$36:$C$155,B187,SIMULADOR2!$S$36:$S$155)</f>
        <v>0</v>
      </c>
    </row>
    <row r="188" spans="1:3" x14ac:dyDescent="0.2">
      <c r="A188">
        <f t="shared" si="2"/>
        <v>186</v>
      </c>
      <c r="B188" s="28">
        <f ca="1">+IF(SIMULADOR2!$C$155&lt;TCEA!B187+1,0,TCEA!B187+1)</f>
        <v>45295</v>
      </c>
      <c r="C188">
        <f ca="1">+SUMIF(SIMULADOR2!$C$36:$C$155,B188,SIMULADOR2!$S$36:$S$155)</f>
        <v>0</v>
      </c>
    </row>
    <row r="189" spans="1:3" x14ac:dyDescent="0.2">
      <c r="A189">
        <f t="shared" si="2"/>
        <v>187</v>
      </c>
      <c r="B189" s="28">
        <f ca="1">+IF(SIMULADOR2!$C$155&lt;TCEA!B188+1,0,TCEA!B188+1)</f>
        <v>45296</v>
      </c>
      <c r="C189">
        <f ca="1">+SUMIF(SIMULADOR2!$C$36:$C$155,B189,SIMULADOR2!$S$36:$S$155)</f>
        <v>0</v>
      </c>
    </row>
    <row r="190" spans="1:3" x14ac:dyDescent="0.2">
      <c r="A190">
        <f t="shared" si="2"/>
        <v>188</v>
      </c>
      <c r="B190" s="28">
        <f ca="1">+IF(SIMULADOR2!$C$155&lt;TCEA!B189+1,0,TCEA!B189+1)</f>
        <v>45297</v>
      </c>
      <c r="C190">
        <f ca="1">+SUMIF(SIMULADOR2!$C$36:$C$155,B190,SIMULADOR2!$S$36:$S$155)</f>
        <v>0</v>
      </c>
    </row>
    <row r="191" spans="1:3" x14ac:dyDescent="0.2">
      <c r="A191">
        <f t="shared" si="2"/>
        <v>189</v>
      </c>
      <c r="B191" s="28">
        <f ca="1">+IF(SIMULADOR2!$C$155&lt;TCEA!B190+1,0,TCEA!B190+1)</f>
        <v>45298</v>
      </c>
      <c r="C191">
        <f ca="1">+SUMIF(SIMULADOR2!$C$36:$C$155,B191,SIMULADOR2!$S$36:$S$155)</f>
        <v>0</v>
      </c>
    </row>
    <row r="192" spans="1:3" x14ac:dyDescent="0.2">
      <c r="A192">
        <f t="shared" si="2"/>
        <v>190</v>
      </c>
      <c r="B192" s="28">
        <f ca="1">+IF(SIMULADOR2!$C$155&lt;TCEA!B191+1,0,TCEA!B191+1)</f>
        <v>45299</v>
      </c>
      <c r="C192">
        <f ca="1">+SUMIF(SIMULADOR2!$C$36:$C$155,B192,SIMULADOR2!$S$36:$S$155)</f>
        <v>0</v>
      </c>
    </row>
    <row r="193" spans="1:3" x14ac:dyDescent="0.2">
      <c r="A193">
        <f t="shared" si="2"/>
        <v>191</v>
      </c>
      <c r="B193" s="28">
        <f ca="1">+IF(SIMULADOR2!$C$155&lt;TCEA!B192+1,0,TCEA!B192+1)</f>
        <v>45300</v>
      </c>
      <c r="C193">
        <f ca="1">+SUMIF(SIMULADOR2!$C$36:$C$155,B193,SIMULADOR2!$S$36:$S$155)</f>
        <v>0</v>
      </c>
    </row>
    <row r="194" spans="1:3" x14ac:dyDescent="0.2">
      <c r="A194">
        <f t="shared" si="2"/>
        <v>192</v>
      </c>
      <c r="B194" s="28">
        <f ca="1">+IF(SIMULADOR2!$C$155&lt;TCEA!B193+1,0,TCEA!B193+1)</f>
        <v>45301</v>
      </c>
      <c r="C194">
        <f ca="1">+SUMIF(SIMULADOR2!$C$36:$C$155,B194,SIMULADOR2!$S$36:$S$155)</f>
        <v>0</v>
      </c>
    </row>
    <row r="195" spans="1:3" x14ac:dyDescent="0.2">
      <c r="A195">
        <f t="shared" si="2"/>
        <v>193</v>
      </c>
      <c r="B195" s="28">
        <f ca="1">+IF(SIMULADOR2!$C$155&lt;TCEA!B194+1,0,TCEA!B194+1)</f>
        <v>45302</v>
      </c>
      <c r="C195">
        <f ca="1">+SUMIF(SIMULADOR2!$C$36:$C$155,B195,SIMULADOR2!$S$36:$S$155)</f>
        <v>0</v>
      </c>
    </row>
    <row r="196" spans="1:3" x14ac:dyDescent="0.2">
      <c r="A196">
        <f t="shared" si="2"/>
        <v>194</v>
      </c>
      <c r="B196" s="28">
        <f ca="1">+IF(SIMULADOR2!$C$155&lt;TCEA!B195+1,0,TCEA!B195+1)</f>
        <v>45303</v>
      </c>
      <c r="C196">
        <f ca="1">+SUMIF(SIMULADOR2!$C$36:$C$155,B196,SIMULADOR2!$S$36:$S$155)</f>
        <v>0</v>
      </c>
    </row>
    <row r="197" spans="1:3" x14ac:dyDescent="0.2">
      <c r="A197">
        <f t="shared" ref="A197:A260" si="3">+A196+1</f>
        <v>195</v>
      </c>
      <c r="B197" s="28">
        <f ca="1">+IF(SIMULADOR2!$C$155&lt;TCEA!B196+1,0,TCEA!B196+1)</f>
        <v>45304</v>
      </c>
      <c r="C197">
        <f ca="1">+SUMIF(SIMULADOR2!$C$36:$C$155,B197,SIMULADOR2!$S$36:$S$155)</f>
        <v>0</v>
      </c>
    </row>
    <row r="198" spans="1:3" x14ac:dyDescent="0.2">
      <c r="A198">
        <f t="shared" si="3"/>
        <v>196</v>
      </c>
      <c r="B198" s="28">
        <f ca="1">+IF(SIMULADOR2!$C$155&lt;TCEA!B197+1,0,TCEA!B197+1)</f>
        <v>45305</v>
      </c>
      <c r="C198">
        <f ca="1">+SUMIF(SIMULADOR2!$C$36:$C$155,B198,SIMULADOR2!$S$36:$S$155)</f>
        <v>0</v>
      </c>
    </row>
    <row r="199" spans="1:3" x14ac:dyDescent="0.2">
      <c r="A199">
        <f t="shared" si="3"/>
        <v>197</v>
      </c>
      <c r="B199" s="28">
        <f ca="1">+IF(SIMULADOR2!$C$155&lt;TCEA!B198+1,0,TCEA!B198+1)</f>
        <v>45306</v>
      </c>
      <c r="C199">
        <f ca="1">+SUMIF(SIMULADOR2!$C$36:$C$155,B199,SIMULADOR2!$S$36:$S$155)</f>
        <v>0</v>
      </c>
    </row>
    <row r="200" spans="1:3" x14ac:dyDescent="0.2">
      <c r="A200">
        <f t="shared" si="3"/>
        <v>198</v>
      </c>
      <c r="B200" s="28">
        <f ca="1">+IF(SIMULADOR2!$C$155&lt;TCEA!B199+1,0,TCEA!B199+1)</f>
        <v>45307</v>
      </c>
      <c r="C200">
        <f ca="1">+SUMIF(SIMULADOR2!$C$36:$C$155,B200,SIMULADOR2!$S$36:$S$155)</f>
        <v>0</v>
      </c>
    </row>
    <row r="201" spans="1:3" x14ac:dyDescent="0.2">
      <c r="A201">
        <f t="shared" si="3"/>
        <v>199</v>
      </c>
      <c r="B201" s="28">
        <f ca="1">+IF(SIMULADOR2!$C$155&lt;TCEA!B200+1,0,TCEA!B200+1)</f>
        <v>45308</v>
      </c>
      <c r="C201">
        <f ca="1">+SUMIF(SIMULADOR2!$C$36:$C$155,B201,SIMULADOR2!$S$36:$S$155)</f>
        <v>0</v>
      </c>
    </row>
    <row r="202" spans="1:3" x14ac:dyDescent="0.2">
      <c r="A202">
        <f t="shared" si="3"/>
        <v>200</v>
      </c>
      <c r="B202" s="28">
        <f ca="1">+IF(SIMULADOR2!$C$155&lt;TCEA!B201+1,0,TCEA!B201+1)</f>
        <v>45309</v>
      </c>
      <c r="C202">
        <f ca="1">+SUMIF(SIMULADOR2!$C$36:$C$155,B202,SIMULADOR2!$S$36:$S$155)</f>
        <v>0</v>
      </c>
    </row>
    <row r="203" spans="1:3" x14ac:dyDescent="0.2">
      <c r="A203">
        <f t="shared" si="3"/>
        <v>201</v>
      </c>
      <c r="B203" s="28">
        <f ca="1">+IF(SIMULADOR2!$C$155&lt;TCEA!B202+1,0,TCEA!B202+1)</f>
        <v>45310</v>
      </c>
      <c r="C203">
        <f ca="1">+SUMIF(SIMULADOR2!$C$36:$C$155,B203,SIMULADOR2!$S$36:$S$155)</f>
        <v>0</v>
      </c>
    </row>
    <row r="204" spans="1:3" x14ac:dyDescent="0.2">
      <c r="A204">
        <f t="shared" si="3"/>
        <v>202</v>
      </c>
      <c r="B204" s="28">
        <f ca="1">+IF(SIMULADOR2!$C$155&lt;TCEA!B203+1,0,TCEA!B203+1)</f>
        <v>45311</v>
      </c>
      <c r="C204">
        <f ca="1">+SUMIF(SIMULADOR2!$C$36:$C$155,B204,SIMULADOR2!$S$36:$S$155)</f>
        <v>0</v>
      </c>
    </row>
    <row r="205" spans="1:3" x14ac:dyDescent="0.2">
      <c r="A205">
        <f t="shared" si="3"/>
        <v>203</v>
      </c>
      <c r="B205" s="28">
        <f ca="1">+IF(SIMULADOR2!$C$155&lt;TCEA!B204+1,0,TCEA!B204+1)</f>
        <v>45312</v>
      </c>
      <c r="C205">
        <f ca="1">+SUMIF(SIMULADOR2!$C$36:$C$155,B205,SIMULADOR2!$S$36:$S$155)</f>
        <v>0</v>
      </c>
    </row>
    <row r="206" spans="1:3" x14ac:dyDescent="0.2">
      <c r="A206">
        <f t="shared" si="3"/>
        <v>204</v>
      </c>
      <c r="B206" s="28">
        <f ca="1">+IF(SIMULADOR2!$C$155&lt;TCEA!B205+1,0,TCEA!B205+1)</f>
        <v>45313</v>
      </c>
      <c r="C206">
        <f ca="1">+SUMIF(SIMULADOR2!$C$36:$C$155,B206,SIMULADOR2!$S$36:$S$155)</f>
        <v>0</v>
      </c>
    </row>
    <row r="207" spans="1:3" x14ac:dyDescent="0.2">
      <c r="A207">
        <f t="shared" si="3"/>
        <v>205</v>
      </c>
      <c r="B207" s="28">
        <f ca="1">+IF(SIMULADOR2!$C$155&lt;TCEA!B206+1,0,TCEA!B206+1)</f>
        <v>45314</v>
      </c>
      <c r="C207">
        <f ca="1">+SUMIF(SIMULADOR2!$C$36:$C$155,B207,SIMULADOR2!$S$36:$S$155)</f>
        <v>0</v>
      </c>
    </row>
    <row r="208" spans="1:3" x14ac:dyDescent="0.2">
      <c r="A208">
        <f t="shared" si="3"/>
        <v>206</v>
      </c>
      <c r="B208" s="28">
        <f ca="1">+IF(SIMULADOR2!$C$155&lt;TCEA!B207+1,0,TCEA!B207+1)</f>
        <v>45315</v>
      </c>
      <c r="C208">
        <f ca="1">+SUMIF(SIMULADOR2!$C$36:$C$155,B208,SIMULADOR2!$S$36:$S$155)</f>
        <v>0</v>
      </c>
    </row>
    <row r="209" spans="1:3" x14ac:dyDescent="0.2">
      <c r="A209">
        <f t="shared" si="3"/>
        <v>207</v>
      </c>
      <c r="B209" s="28">
        <f ca="1">+IF(SIMULADOR2!$C$155&lt;TCEA!B208+1,0,TCEA!B208+1)</f>
        <v>45316</v>
      </c>
      <c r="C209">
        <f ca="1">+SUMIF(SIMULADOR2!$C$36:$C$155,B209,SIMULADOR2!$S$36:$S$155)</f>
        <v>0</v>
      </c>
    </row>
    <row r="210" spans="1:3" x14ac:dyDescent="0.2">
      <c r="A210">
        <f t="shared" si="3"/>
        <v>208</v>
      </c>
      <c r="B210" s="28">
        <f ca="1">+IF(SIMULADOR2!$C$155&lt;TCEA!B209+1,0,TCEA!B209+1)</f>
        <v>45317</v>
      </c>
      <c r="C210">
        <f ca="1">+SUMIF(SIMULADOR2!$C$36:$C$155,B210,SIMULADOR2!$S$36:$S$155)</f>
        <v>0</v>
      </c>
    </row>
    <row r="211" spans="1:3" x14ac:dyDescent="0.2">
      <c r="A211">
        <f t="shared" si="3"/>
        <v>209</v>
      </c>
      <c r="B211" s="28">
        <f ca="1">+IF(SIMULADOR2!$C$155&lt;TCEA!B210+1,0,TCEA!B210+1)</f>
        <v>45318</v>
      </c>
      <c r="C211">
        <f ca="1">+SUMIF(SIMULADOR2!$C$36:$C$155,B211,SIMULADOR2!$S$36:$S$155)</f>
        <v>0</v>
      </c>
    </row>
    <row r="212" spans="1:3" x14ac:dyDescent="0.2">
      <c r="A212">
        <f t="shared" si="3"/>
        <v>210</v>
      </c>
      <c r="B212" s="28">
        <f ca="1">+IF(SIMULADOR2!$C$155&lt;TCEA!B211+1,0,TCEA!B211+1)</f>
        <v>45319</v>
      </c>
      <c r="C212">
        <f ca="1">+SUMIF(SIMULADOR2!$C$36:$C$155,B212,SIMULADOR2!$S$36:$S$155)</f>
        <v>0</v>
      </c>
    </row>
    <row r="213" spans="1:3" x14ac:dyDescent="0.2">
      <c r="A213">
        <f t="shared" si="3"/>
        <v>211</v>
      </c>
      <c r="B213" s="28">
        <f ca="1">+IF(SIMULADOR2!$C$155&lt;TCEA!B212+1,0,TCEA!B212+1)</f>
        <v>45320</v>
      </c>
      <c r="C213">
        <f ca="1">+SUMIF(SIMULADOR2!$C$36:$C$155,B213,SIMULADOR2!$S$36:$S$155)</f>
        <v>0</v>
      </c>
    </row>
    <row r="214" spans="1:3" x14ac:dyDescent="0.2">
      <c r="A214">
        <f t="shared" si="3"/>
        <v>212</v>
      </c>
      <c r="B214" s="28">
        <f ca="1">+IF(SIMULADOR2!$C$155&lt;TCEA!B213+1,0,TCEA!B213+1)</f>
        <v>45321</v>
      </c>
      <c r="C214">
        <f ca="1">+SUMIF(SIMULADOR2!$C$36:$C$155,B214,SIMULADOR2!$S$36:$S$155)</f>
        <v>0</v>
      </c>
    </row>
    <row r="215" spans="1:3" x14ac:dyDescent="0.2">
      <c r="A215">
        <f t="shared" si="3"/>
        <v>213</v>
      </c>
      <c r="B215" s="28">
        <f ca="1">+IF(SIMULADOR2!$C$155&lt;TCEA!B214+1,0,TCEA!B214+1)</f>
        <v>45322</v>
      </c>
      <c r="C215">
        <f ca="1">+SUMIF(SIMULADOR2!$C$36:$C$155,B215,SIMULADOR2!$S$36:$S$155)</f>
        <v>0</v>
      </c>
    </row>
    <row r="216" spans="1:3" x14ac:dyDescent="0.2">
      <c r="A216">
        <f t="shared" si="3"/>
        <v>214</v>
      </c>
      <c r="B216" s="28">
        <f ca="1">+IF(SIMULADOR2!$C$155&lt;TCEA!B215+1,0,TCEA!B215+1)</f>
        <v>45323</v>
      </c>
      <c r="C216">
        <f ca="1">+SUMIF(SIMULADOR2!$C$36:$C$155,B216,SIMULADOR2!$S$36:$S$155)</f>
        <v>150.670611738291</v>
      </c>
    </row>
    <row r="217" spans="1:3" x14ac:dyDescent="0.2">
      <c r="A217">
        <f t="shared" si="3"/>
        <v>215</v>
      </c>
      <c r="B217" s="28">
        <f ca="1">+IF(SIMULADOR2!$C$155&lt;TCEA!B216+1,0,TCEA!B216+1)</f>
        <v>45324</v>
      </c>
      <c r="C217">
        <f ca="1">+SUMIF(SIMULADOR2!$C$36:$C$155,B217,SIMULADOR2!$S$36:$S$155)</f>
        <v>0</v>
      </c>
    </row>
    <row r="218" spans="1:3" x14ac:dyDescent="0.2">
      <c r="A218">
        <f t="shared" si="3"/>
        <v>216</v>
      </c>
      <c r="B218" s="28">
        <f ca="1">+IF(SIMULADOR2!$C$155&lt;TCEA!B217+1,0,TCEA!B217+1)</f>
        <v>45325</v>
      </c>
      <c r="C218">
        <f ca="1">+SUMIF(SIMULADOR2!$C$36:$C$155,B218,SIMULADOR2!$S$36:$S$155)</f>
        <v>0</v>
      </c>
    </row>
    <row r="219" spans="1:3" x14ac:dyDescent="0.2">
      <c r="A219">
        <f t="shared" si="3"/>
        <v>217</v>
      </c>
      <c r="B219" s="28">
        <f ca="1">+IF(SIMULADOR2!$C$155&lt;TCEA!B218+1,0,TCEA!B218+1)</f>
        <v>45326</v>
      </c>
      <c r="C219">
        <f ca="1">+SUMIF(SIMULADOR2!$C$36:$C$155,B219,SIMULADOR2!$S$36:$S$155)</f>
        <v>0</v>
      </c>
    </row>
    <row r="220" spans="1:3" x14ac:dyDescent="0.2">
      <c r="A220">
        <f t="shared" si="3"/>
        <v>218</v>
      </c>
      <c r="B220" s="28">
        <f ca="1">+IF(SIMULADOR2!$C$155&lt;TCEA!B219+1,0,TCEA!B219+1)</f>
        <v>45327</v>
      </c>
      <c r="C220">
        <f ca="1">+SUMIF(SIMULADOR2!$C$36:$C$155,B220,SIMULADOR2!$S$36:$S$155)</f>
        <v>0</v>
      </c>
    </row>
    <row r="221" spans="1:3" x14ac:dyDescent="0.2">
      <c r="A221">
        <f t="shared" si="3"/>
        <v>219</v>
      </c>
      <c r="B221" s="28">
        <f ca="1">+IF(SIMULADOR2!$C$155&lt;TCEA!B220+1,0,TCEA!B220+1)</f>
        <v>45328</v>
      </c>
      <c r="C221">
        <f ca="1">+SUMIF(SIMULADOR2!$C$36:$C$155,B221,SIMULADOR2!$S$36:$S$155)</f>
        <v>0</v>
      </c>
    </row>
    <row r="222" spans="1:3" x14ac:dyDescent="0.2">
      <c r="A222">
        <f t="shared" si="3"/>
        <v>220</v>
      </c>
      <c r="B222" s="28">
        <f ca="1">+IF(SIMULADOR2!$C$155&lt;TCEA!B221+1,0,TCEA!B221+1)</f>
        <v>45329</v>
      </c>
      <c r="C222">
        <f ca="1">+SUMIF(SIMULADOR2!$C$36:$C$155,B222,SIMULADOR2!$S$36:$S$155)</f>
        <v>0</v>
      </c>
    </row>
    <row r="223" spans="1:3" x14ac:dyDescent="0.2">
      <c r="A223">
        <f t="shared" si="3"/>
        <v>221</v>
      </c>
      <c r="B223" s="28">
        <f ca="1">+IF(SIMULADOR2!$C$155&lt;TCEA!B222+1,0,TCEA!B222+1)</f>
        <v>45330</v>
      </c>
      <c r="C223">
        <f ca="1">+SUMIF(SIMULADOR2!$C$36:$C$155,B223,SIMULADOR2!$S$36:$S$155)</f>
        <v>0</v>
      </c>
    </row>
    <row r="224" spans="1:3" x14ac:dyDescent="0.2">
      <c r="A224">
        <f t="shared" si="3"/>
        <v>222</v>
      </c>
      <c r="B224" s="28">
        <f ca="1">+IF(SIMULADOR2!$C$155&lt;TCEA!B223+1,0,TCEA!B223+1)</f>
        <v>45331</v>
      </c>
      <c r="C224">
        <f ca="1">+SUMIF(SIMULADOR2!$C$36:$C$155,B224,SIMULADOR2!$S$36:$S$155)</f>
        <v>0</v>
      </c>
    </row>
    <row r="225" spans="1:3" x14ac:dyDescent="0.2">
      <c r="A225">
        <f t="shared" si="3"/>
        <v>223</v>
      </c>
      <c r="B225" s="28">
        <f ca="1">+IF(SIMULADOR2!$C$155&lt;TCEA!B224+1,0,TCEA!B224+1)</f>
        <v>45332</v>
      </c>
      <c r="C225">
        <f ca="1">+SUMIF(SIMULADOR2!$C$36:$C$155,B225,SIMULADOR2!$S$36:$S$155)</f>
        <v>0</v>
      </c>
    </row>
    <row r="226" spans="1:3" x14ac:dyDescent="0.2">
      <c r="A226">
        <f t="shared" si="3"/>
        <v>224</v>
      </c>
      <c r="B226" s="28">
        <f ca="1">+IF(SIMULADOR2!$C$155&lt;TCEA!B225+1,0,TCEA!B225+1)</f>
        <v>45333</v>
      </c>
      <c r="C226">
        <f ca="1">+SUMIF(SIMULADOR2!$C$36:$C$155,B226,SIMULADOR2!$S$36:$S$155)</f>
        <v>0</v>
      </c>
    </row>
    <row r="227" spans="1:3" x14ac:dyDescent="0.2">
      <c r="A227">
        <f t="shared" si="3"/>
        <v>225</v>
      </c>
      <c r="B227" s="28">
        <f ca="1">+IF(SIMULADOR2!$C$155&lt;TCEA!B226+1,0,TCEA!B226+1)</f>
        <v>45334</v>
      </c>
      <c r="C227">
        <f ca="1">+SUMIF(SIMULADOR2!$C$36:$C$155,B227,SIMULADOR2!$S$36:$S$155)</f>
        <v>0</v>
      </c>
    </row>
    <row r="228" spans="1:3" x14ac:dyDescent="0.2">
      <c r="A228">
        <f t="shared" si="3"/>
        <v>226</v>
      </c>
      <c r="B228" s="28">
        <f ca="1">+IF(SIMULADOR2!$C$155&lt;TCEA!B227+1,0,TCEA!B227+1)</f>
        <v>45335</v>
      </c>
      <c r="C228">
        <f ca="1">+SUMIF(SIMULADOR2!$C$36:$C$155,B228,SIMULADOR2!$S$36:$S$155)</f>
        <v>0</v>
      </c>
    </row>
    <row r="229" spans="1:3" x14ac:dyDescent="0.2">
      <c r="A229">
        <f t="shared" si="3"/>
        <v>227</v>
      </c>
      <c r="B229" s="28">
        <f ca="1">+IF(SIMULADOR2!$C$155&lt;TCEA!B228+1,0,TCEA!B228+1)</f>
        <v>45336</v>
      </c>
      <c r="C229">
        <f ca="1">+SUMIF(SIMULADOR2!$C$36:$C$155,B229,SIMULADOR2!$S$36:$S$155)</f>
        <v>0</v>
      </c>
    </row>
    <row r="230" spans="1:3" x14ac:dyDescent="0.2">
      <c r="A230">
        <f t="shared" si="3"/>
        <v>228</v>
      </c>
      <c r="B230" s="28">
        <f ca="1">+IF(SIMULADOR2!$C$155&lt;TCEA!B229+1,0,TCEA!B229+1)</f>
        <v>45337</v>
      </c>
      <c r="C230">
        <f ca="1">+SUMIF(SIMULADOR2!$C$36:$C$155,B230,SIMULADOR2!$S$36:$S$155)</f>
        <v>0</v>
      </c>
    </row>
    <row r="231" spans="1:3" x14ac:dyDescent="0.2">
      <c r="A231">
        <f t="shared" si="3"/>
        <v>229</v>
      </c>
      <c r="B231" s="28">
        <f ca="1">+IF(SIMULADOR2!$C$155&lt;TCEA!B230+1,0,TCEA!B230+1)</f>
        <v>45338</v>
      </c>
      <c r="C231">
        <f ca="1">+SUMIF(SIMULADOR2!$C$36:$C$155,B231,SIMULADOR2!$S$36:$S$155)</f>
        <v>0</v>
      </c>
    </row>
    <row r="232" spans="1:3" x14ac:dyDescent="0.2">
      <c r="A232">
        <f t="shared" si="3"/>
        <v>230</v>
      </c>
      <c r="B232" s="28">
        <f ca="1">+IF(SIMULADOR2!$C$155&lt;TCEA!B231+1,0,TCEA!B231+1)</f>
        <v>45339</v>
      </c>
      <c r="C232">
        <f ca="1">+SUMIF(SIMULADOR2!$C$36:$C$155,B232,SIMULADOR2!$S$36:$S$155)</f>
        <v>0</v>
      </c>
    </row>
    <row r="233" spans="1:3" x14ac:dyDescent="0.2">
      <c r="A233">
        <f t="shared" si="3"/>
        <v>231</v>
      </c>
      <c r="B233" s="28">
        <f ca="1">+IF(SIMULADOR2!$C$155&lt;TCEA!B232+1,0,TCEA!B232+1)</f>
        <v>45340</v>
      </c>
      <c r="C233">
        <f ca="1">+SUMIF(SIMULADOR2!$C$36:$C$155,B233,SIMULADOR2!$S$36:$S$155)</f>
        <v>0</v>
      </c>
    </row>
    <row r="234" spans="1:3" x14ac:dyDescent="0.2">
      <c r="A234">
        <f t="shared" si="3"/>
        <v>232</v>
      </c>
      <c r="B234" s="28">
        <f ca="1">+IF(SIMULADOR2!$C$155&lt;TCEA!B233+1,0,TCEA!B233+1)</f>
        <v>45341</v>
      </c>
      <c r="C234">
        <f ca="1">+SUMIF(SIMULADOR2!$C$36:$C$155,B234,SIMULADOR2!$S$36:$S$155)</f>
        <v>0</v>
      </c>
    </row>
    <row r="235" spans="1:3" x14ac:dyDescent="0.2">
      <c r="A235">
        <f t="shared" si="3"/>
        <v>233</v>
      </c>
      <c r="B235" s="28">
        <f ca="1">+IF(SIMULADOR2!$C$155&lt;TCEA!B234+1,0,TCEA!B234+1)</f>
        <v>45342</v>
      </c>
      <c r="C235">
        <f ca="1">+SUMIF(SIMULADOR2!$C$36:$C$155,B235,SIMULADOR2!$S$36:$S$155)</f>
        <v>0</v>
      </c>
    </row>
    <row r="236" spans="1:3" x14ac:dyDescent="0.2">
      <c r="A236">
        <f t="shared" si="3"/>
        <v>234</v>
      </c>
      <c r="B236" s="28">
        <f ca="1">+IF(SIMULADOR2!$C$155&lt;TCEA!B235+1,0,TCEA!B235+1)</f>
        <v>45343</v>
      </c>
      <c r="C236">
        <f ca="1">+SUMIF(SIMULADOR2!$C$36:$C$155,B236,SIMULADOR2!$S$36:$S$155)</f>
        <v>0</v>
      </c>
    </row>
    <row r="237" spans="1:3" x14ac:dyDescent="0.2">
      <c r="A237">
        <f t="shared" si="3"/>
        <v>235</v>
      </c>
      <c r="B237" s="28">
        <f ca="1">+IF(SIMULADOR2!$C$155&lt;TCEA!B236+1,0,TCEA!B236+1)</f>
        <v>45344</v>
      </c>
      <c r="C237">
        <f ca="1">+SUMIF(SIMULADOR2!$C$36:$C$155,B237,SIMULADOR2!$S$36:$S$155)</f>
        <v>0</v>
      </c>
    </row>
    <row r="238" spans="1:3" x14ac:dyDescent="0.2">
      <c r="A238">
        <f t="shared" si="3"/>
        <v>236</v>
      </c>
      <c r="B238" s="28">
        <f ca="1">+IF(SIMULADOR2!$C$155&lt;TCEA!B237+1,0,TCEA!B237+1)</f>
        <v>45345</v>
      </c>
      <c r="C238">
        <f ca="1">+SUMIF(SIMULADOR2!$C$36:$C$155,B238,SIMULADOR2!$S$36:$S$155)</f>
        <v>0</v>
      </c>
    </row>
    <row r="239" spans="1:3" x14ac:dyDescent="0.2">
      <c r="A239">
        <f t="shared" si="3"/>
        <v>237</v>
      </c>
      <c r="B239" s="28">
        <f ca="1">+IF(SIMULADOR2!$C$155&lt;TCEA!B238+1,0,TCEA!B238+1)</f>
        <v>45346</v>
      </c>
      <c r="C239">
        <f ca="1">+SUMIF(SIMULADOR2!$C$36:$C$155,B239,SIMULADOR2!$S$36:$S$155)</f>
        <v>0</v>
      </c>
    </row>
    <row r="240" spans="1:3" x14ac:dyDescent="0.2">
      <c r="A240">
        <f t="shared" si="3"/>
        <v>238</v>
      </c>
      <c r="B240" s="28">
        <f ca="1">+IF(SIMULADOR2!$C$155&lt;TCEA!B239+1,0,TCEA!B239+1)</f>
        <v>45347</v>
      </c>
      <c r="C240">
        <f ca="1">+SUMIF(SIMULADOR2!$C$36:$C$155,B240,SIMULADOR2!$S$36:$S$155)</f>
        <v>0</v>
      </c>
    </row>
    <row r="241" spans="1:3" x14ac:dyDescent="0.2">
      <c r="A241">
        <f t="shared" si="3"/>
        <v>239</v>
      </c>
      <c r="B241" s="28">
        <f ca="1">+IF(SIMULADOR2!$C$155&lt;TCEA!B240+1,0,TCEA!B240+1)</f>
        <v>45348</v>
      </c>
      <c r="C241">
        <f ca="1">+SUMIF(SIMULADOR2!$C$36:$C$155,B241,SIMULADOR2!$S$36:$S$155)</f>
        <v>0</v>
      </c>
    </row>
    <row r="242" spans="1:3" x14ac:dyDescent="0.2">
      <c r="A242">
        <f t="shared" si="3"/>
        <v>240</v>
      </c>
      <c r="B242" s="28">
        <f ca="1">+IF(SIMULADOR2!$C$155&lt;TCEA!B241+1,0,TCEA!B241+1)</f>
        <v>45349</v>
      </c>
      <c r="C242">
        <f ca="1">+SUMIF(SIMULADOR2!$C$36:$C$155,B242,SIMULADOR2!$S$36:$S$155)</f>
        <v>0</v>
      </c>
    </row>
    <row r="243" spans="1:3" x14ac:dyDescent="0.2">
      <c r="A243">
        <f t="shared" si="3"/>
        <v>241</v>
      </c>
      <c r="B243" s="28">
        <f ca="1">+IF(SIMULADOR2!$C$155&lt;TCEA!B242+1,0,TCEA!B242+1)</f>
        <v>45350</v>
      </c>
      <c r="C243">
        <f ca="1">+SUMIF(SIMULADOR2!$C$36:$C$155,B243,SIMULADOR2!$S$36:$S$155)</f>
        <v>0</v>
      </c>
    </row>
    <row r="244" spans="1:3" x14ac:dyDescent="0.2">
      <c r="A244">
        <f t="shared" si="3"/>
        <v>242</v>
      </c>
      <c r="B244" s="28">
        <f ca="1">+IF(SIMULADOR2!$C$155&lt;TCEA!B243+1,0,TCEA!B243+1)</f>
        <v>45351</v>
      </c>
      <c r="C244">
        <f ca="1">+SUMIF(SIMULADOR2!$C$36:$C$155,B244,SIMULADOR2!$S$36:$S$155)</f>
        <v>0</v>
      </c>
    </row>
    <row r="245" spans="1:3" x14ac:dyDescent="0.2">
      <c r="A245">
        <f t="shared" si="3"/>
        <v>243</v>
      </c>
      <c r="B245" s="28">
        <f ca="1">+IF(SIMULADOR2!$C$155&lt;TCEA!B244+1,0,TCEA!B244+1)</f>
        <v>45352</v>
      </c>
      <c r="C245">
        <f ca="1">+SUMIF(SIMULADOR2!$C$36:$C$155,B245,SIMULADOR2!$S$36:$S$155)</f>
        <v>147.43842993624517</v>
      </c>
    </row>
    <row r="246" spans="1:3" x14ac:dyDescent="0.2">
      <c r="A246">
        <f t="shared" si="3"/>
        <v>244</v>
      </c>
      <c r="B246" s="28">
        <f ca="1">+IF(SIMULADOR2!$C$155&lt;TCEA!B245+1,0,TCEA!B245+1)</f>
        <v>45353</v>
      </c>
      <c r="C246">
        <f ca="1">+SUMIF(SIMULADOR2!$C$36:$C$155,B246,SIMULADOR2!$S$36:$S$155)</f>
        <v>0</v>
      </c>
    </row>
    <row r="247" spans="1:3" x14ac:dyDescent="0.2">
      <c r="A247">
        <f t="shared" si="3"/>
        <v>245</v>
      </c>
      <c r="B247" s="28">
        <f ca="1">+IF(SIMULADOR2!$C$155&lt;TCEA!B246+1,0,TCEA!B246+1)</f>
        <v>45354</v>
      </c>
      <c r="C247">
        <f ca="1">+SUMIF(SIMULADOR2!$C$36:$C$155,B247,SIMULADOR2!$S$36:$S$155)</f>
        <v>0</v>
      </c>
    </row>
    <row r="248" spans="1:3" x14ac:dyDescent="0.2">
      <c r="A248">
        <f t="shared" si="3"/>
        <v>246</v>
      </c>
      <c r="B248" s="28">
        <f ca="1">+IF(SIMULADOR2!$C$155&lt;TCEA!B247+1,0,TCEA!B247+1)</f>
        <v>45355</v>
      </c>
      <c r="C248">
        <f ca="1">+SUMIF(SIMULADOR2!$C$36:$C$155,B248,SIMULADOR2!$S$36:$S$155)</f>
        <v>0</v>
      </c>
    </row>
    <row r="249" spans="1:3" x14ac:dyDescent="0.2">
      <c r="A249">
        <f t="shared" si="3"/>
        <v>247</v>
      </c>
      <c r="B249" s="28">
        <f ca="1">+IF(SIMULADOR2!$C$155&lt;TCEA!B248+1,0,TCEA!B248+1)</f>
        <v>45356</v>
      </c>
      <c r="C249">
        <f ca="1">+SUMIF(SIMULADOR2!$C$36:$C$155,B249,SIMULADOR2!$S$36:$S$155)</f>
        <v>0</v>
      </c>
    </row>
    <row r="250" spans="1:3" x14ac:dyDescent="0.2">
      <c r="A250">
        <f t="shared" si="3"/>
        <v>248</v>
      </c>
      <c r="B250" s="28">
        <f ca="1">+IF(SIMULADOR2!$C$155&lt;TCEA!B249+1,0,TCEA!B249+1)</f>
        <v>45357</v>
      </c>
      <c r="C250">
        <f ca="1">+SUMIF(SIMULADOR2!$C$36:$C$155,B250,SIMULADOR2!$S$36:$S$155)</f>
        <v>0</v>
      </c>
    </row>
    <row r="251" spans="1:3" x14ac:dyDescent="0.2">
      <c r="A251">
        <f t="shared" si="3"/>
        <v>249</v>
      </c>
      <c r="B251" s="28">
        <f ca="1">+IF(SIMULADOR2!$C$155&lt;TCEA!B250+1,0,TCEA!B250+1)</f>
        <v>45358</v>
      </c>
      <c r="C251">
        <f ca="1">+SUMIF(SIMULADOR2!$C$36:$C$155,B251,SIMULADOR2!$S$36:$S$155)</f>
        <v>0</v>
      </c>
    </row>
    <row r="252" spans="1:3" x14ac:dyDescent="0.2">
      <c r="A252">
        <f t="shared" si="3"/>
        <v>250</v>
      </c>
      <c r="B252" s="28">
        <f ca="1">+IF(SIMULADOR2!$C$155&lt;TCEA!B251+1,0,TCEA!B251+1)</f>
        <v>45359</v>
      </c>
      <c r="C252">
        <f ca="1">+SUMIF(SIMULADOR2!$C$36:$C$155,B252,SIMULADOR2!$S$36:$S$155)</f>
        <v>0</v>
      </c>
    </row>
    <row r="253" spans="1:3" x14ac:dyDescent="0.2">
      <c r="A253">
        <f t="shared" si="3"/>
        <v>251</v>
      </c>
      <c r="B253" s="28">
        <f ca="1">+IF(SIMULADOR2!$C$155&lt;TCEA!B252+1,0,TCEA!B252+1)</f>
        <v>45360</v>
      </c>
      <c r="C253">
        <f ca="1">+SUMIF(SIMULADOR2!$C$36:$C$155,B253,SIMULADOR2!$S$36:$S$155)</f>
        <v>0</v>
      </c>
    </row>
    <row r="254" spans="1:3" x14ac:dyDescent="0.2">
      <c r="A254">
        <f t="shared" si="3"/>
        <v>252</v>
      </c>
      <c r="B254" s="28">
        <f ca="1">+IF(SIMULADOR2!$C$155&lt;TCEA!B253+1,0,TCEA!B253+1)</f>
        <v>45361</v>
      </c>
      <c r="C254">
        <f ca="1">+SUMIF(SIMULADOR2!$C$36:$C$155,B254,SIMULADOR2!$S$36:$S$155)</f>
        <v>0</v>
      </c>
    </row>
    <row r="255" spans="1:3" x14ac:dyDescent="0.2">
      <c r="A255">
        <f t="shared" si="3"/>
        <v>253</v>
      </c>
      <c r="B255" s="28">
        <f ca="1">+IF(SIMULADOR2!$C$155&lt;TCEA!B254+1,0,TCEA!B254+1)</f>
        <v>45362</v>
      </c>
      <c r="C255">
        <f ca="1">+SUMIF(SIMULADOR2!$C$36:$C$155,B255,SIMULADOR2!$S$36:$S$155)</f>
        <v>0</v>
      </c>
    </row>
    <row r="256" spans="1:3" x14ac:dyDescent="0.2">
      <c r="A256">
        <f t="shared" si="3"/>
        <v>254</v>
      </c>
      <c r="B256" s="28">
        <f ca="1">+IF(SIMULADOR2!$C$155&lt;TCEA!B255+1,0,TCEA!B255+1)</f>
        <v>45363</v>
      </c>
      <c r="C256">
        <f ca="1">+SUMIF(SIMULADOR2!$C$36:$C$155,B256,SIMULADOR2!$S$36:$S$155)</f>
        <v>0</v>
      </c>
    </row>
    <row r="257" spans="1:3" x14ac:dyDescent="0.2">
      <c r="A257">
        <f t="shared" si="3"/>
        <v>255</v>
      </c>
      <c r="B257" s="28">
        <f ca="1">+IF(SIMULADOR2!$C$155&lt;TCEA!B256+1,0,TCEA!B256+1)</f>
        <v>45364</v>
      </c>
      <c r="C257">
        <f ca="1">+SUMIF(SIMULADOR2!$C$36:$C$155,B257,SIMULADOR2!$S$36:$S$155)</f>
        <v>0</v>
      </c>
    </row>
    <row r="258" spans="1:3" x14ac:dyDescent="0.2">
      <c r="A258">
        <f t="shared" si="3"/>
        <v>256</v>
      </c>
      <c r="B258" s="28">
        <f ca="1">+IF(SIMULADOR2!$C$155&lt;TCEA!B257+1,0,TCEA!B257+1)</f>
        <v>45365</v>
      </c>
      <c r="C258">
        <f ca="1">+SUMIF(SIMULADOR2!$C$36:$C$155,B258,SIMULADOR2!$S$36:$S$155)</f>
        <v>0</v>
      </c>
    </row>
    <row r="259" spans="1:3" x14ac:dyDescent="0.2">
      <c r="A259">
        <f t="shared" si="3"/>
        <v>257</v>
      </c>
      <c r="B259" s="28">
        <f ca="1">+IF(SIMULADOR2!$C$155&lt;TCEA!B258+1,0,TCEA!B258+1)</f>
        <v>45366</v>
      </c>
      <c r="C259">
        <f ca="1">+SUMIF(SIMULADOR2!$C$36:$C$155,B259,SIMULADOR2!$S$36:$S$155)</f>
        <v>0</v>
      </c>
    </row>
    <row r="260" spans="1:3" x14ac:dyDescent="0.2">
      <c r="A260">
        <f t="shared" si="3"/>
        <v>258</v>
      </c>
      <c r="B260" s="28">
        <f ca="1">+IF(SIMULADOR2!$C$155&lt;TCEA!B259+1,0,TCEA!B259+1)</f>
        <v>45367</v>
      </c>
      <c r="C260">
        <f ca="1">+SUMIF(SIMULADOR2!$C$36:$C$155,B260,SIMULADOR2!$S$36:$S$155)</f>
        <v>0</v>
      </c>
    </row>
    <row r="261" spans="1:3" x14ac:dyDescent="0.2">
      <c r="A261">
        <f t="shared" ref="A261:A324" si="4">+A260+1</f>
        <v>259</v>
      </c>
      <c r="B261" s="28">
        <f ca="1">+IF(SIMULADOR2!$C$155&lt;TCEA!B260+1,0,TCEA!B260+1)</f>
        <v>45368</v>
      </c>
      <c r="C261">
        <f ca="1">+SUMIF(SIMULADOR2!$C$36:$C$155,B261,SIMULADOR2!$S$36:$S$155)</f>
        <v>0</v>
      </c>
    </row>
    <row r="262" spans="1:3" x14ac:dyDescent="0.2">
      <c r="A262">
        <f t="shared" si="4"/>
        <v>260</v>
      </c>
      <c r="B262" s="28">
        <f ca="1">+IF(SIMULADOR2!$C$155&lt;TCEA!B261+1,0,TCEA!B261+1)</f>
        <v>45369</v>
      </c>
      <c r="C262">
        <f ca="1">+SUMIF(SIMULADOR2!$C$36:$C$155,B262,SIMULADOR2!$S$36:$S$155)</f>
        <v>0</v>
      </c>
    </row>
    <row r="263" spans="1:3" x14ac:dyDescent="0.2">
      <c r="A263">
        <f t="shared" si="4"/>
        <v>261</v>
      </c>
      <c r="B263" s="28">
        <f ca="1">+IF(SIMULADOR2!$C$155&lt;TCEA!B262+1,0,TCEA!B262+1)</f>
        <v>45370</v>
      </c>
      <c r="C263">
        <f ca="1">+SUMIF(SIMULADOR2!$C$36:$C$155,B263,SIMULADOR2!$S$36:$S$155)</f>
        <v>0</v>
      </c>
    </row>
    <row r="264" spans="1:3" x14ac:dyDescent="0.2">
      <c r="A264">
        <f t="shared" si="4"/>
        <v>262</v>
      </c>
      <c r="B264" s="28">
        <f ca="1">+IF(SIMULADOR2!$C$155&lt;TCEA!B263+1,0,TCEA!B263+1)</f>
        <v>45371</v>
      </c>
      <c r="C264">
        <f ca="1">+SUMIF(SIMULADOR2!$C$36:$C$155,B264,SIMULADOR2!$S$36:$S$155)</f>
        <v>0</v>
      </c>
    </row>
    <row r="265" spans="1:3" x14ac:dyDescent="0.2">
      <c r="A265">
        <f t="shared" si="4"/>
        <v>263</v>
      </c>
      <c r="B265" s="28">
        <f ca="1">+IF(SIMULADOR2!$C$155&lt;TCEA!B264+1,0,TCEA!B264+1)</f>
        <v>45372</v>
      </c>
      <c r="C265">
        <f ca="1">+SUMIF(SIMULADOR2!$C$36:$C$155,B265,SIMULADOR2!$S$36:$S$155)</f>
        <v>0</v>
      </c>
    </row>
    <row r="266" spans="1:3" x14ac:dyDescent="0.2">
      <c r="A266">
        <f t="shared" si="4"/>
        <v>264</v>
      </c>
      <c r="B266" s="28">
        <f ca="1">+IF(SIMULADOR2!$C$155&lt;TCEA!B265+1,0,TCEA!B265+1)</f>
        <v>45373</v>
      </c>
      <c r="C266">
        <f ca="1">+SUMIF(SIMULADOR2!$C$36:$C$155,B266,SIMULADOR2!$S$36:$S$155)</f>
        <v>0</v>
      </c>
    </row>
    <row r="267" spans="1:3" x14ac:dyDescent="0.2">
      <c r="A267">
        <f t="shared" si="4"/>
        <v>265</v>
      </c>
      <c r="B267" s="28">
        <f ca="1">+IF(SIMULADOR2!$C$155&lt;TCEA!B266+1,0,TCEA!B266+1)</f>
        <v>45374</v>
      </c>
      <c r="C267">
        <f ca="1">+SUMIF(SIMULADOR2!$C$36:$C$155,B267,SIMULADOR2!$S$36:$S$155)</f>
        <v>0</v>
      </c>
    </row>
    <row r="268" spans="1:3" x14ac:dyDescent="0.2">
      <c r="A268">
        <f t="shared" si="4"/>
        <v>266</v>
      </c>
      <c r="B268" s="28">
        <f ca="1">+IF(SIMULADOR2!$C$155&lt;TCEA!B267+1,0,TCEA!B267+1)</f>
        <v>45375</v>
      </c>
      <c r="C268">
        <f ca="1">+SUMIF(SIMULADOR2!$C$36:$C$155,B268,SIMULADOR2!$S$36:$S$155)</f>
        <v>0</v>
      </c>
    </row>
    <row r="269" spans="1:3" x14ac:dyDescent="0.2">
      <c r="A269">
        <f t="shared" si="4"/>
        <v>267</v>
      </c>
      <c r="B269" s="28">
        <f ca="1">+IF(SIMULADOR2!$C$155&lt;TCEA!B268+1,0,TCEA!B268+1)</f>
        <v>45376</v>
      </c>
      <c r="C269">
        <f ca="1">+SUMIF(SIMULADOR2!$C$36:$C$155,B269,SIMULADOR2!$S$36:$S$155)</f>
        <v>0</v>
      </c>
    </row>
    <row r="270" spans="1:3" x14ac:dyDescent="0.2">
      <c r="A270">
        <f t="shared" si="4"/>
        <v>268</v>
      </c>
      <c r="B270" s="28">
        <f ca="1">+IF(SIMULADOR2!$C$155&lt;TCEA!B269+1,0,TCEA!B269+1)</f>
        <v>45377</v>
      </c>
      <c r="C270">
        <f ca="1">+SUMIF(SIMULADOR2!$C$36:$C$155,B270,SIMULADOR2!$S$36:$S$155)</f>
        <v>0</v>
      </c>
    </row>
    <row r="271" spans="1:3" x14ac:dyDescent="0.2">
      <c r="A271">
        <f t="shared" si="4"/>
        <v>269</v>
      </c>
      <c r="B271" s="28">
        <f ca="1">+IF(SIMULADOR2!$C$155&lt;TCEA!B270+1,0,TCEA!B270+1)</f>
        <v>45378</v>
      </c>
      <c r="C271">
        <f ca="1">+SUMIF(SIMULADOR2!$C$36:$C$155,B271,SIMULADOR2!$S$36:$S$155)</f>
        <v>0</v>
      </c>
    </row>
    <row r="272" spans="1:3" x14ac:dyDescent="0.2">
      <c r="A272">
        <f t="shared" si="4"/>
        <v>270</v>
      </c>
      <c r="B272" s="28">
        <f ca="1">+IF(SIMULADOR2!$C$155&lt;TCEA!B271+1,0,TCEA!B271+1)</f>
        <v>45379</v>
      </c>
      <c r="C272">
        <f ca="1">+SUMIF(SIMULADOR2!$C$36:$C$155,B272,SIMULADOR2!$S$36:$S$155)</f>
        <v>0</v>
      </c>
    </row>
    <row r="273" spans="1:3" x14ac:dyDescent="0.2">
      <c r="A273">
        <f t="shared" si="4"/>
        <v>271</v>
      </c>
      <c r="B273" s="28">
        <f ca="1">+IF(SIMULADOR2!$C$155&lt;TCEA!B272+1,0,TCEA!B272+1)</f>
        <v>45380</v>
      </c>
      <c r="C273">
        <f ca="1">+SUMIF(SIMULADOR2!$C$36:$C$155,B273,SIMULADOR2!$S$36:$S$155)</f>
        <v>0</v>
      </c>
    </row>
    <row r="274" spans="1:3" x14ac:dyDescent="0.2">
      <c r="A274">
        <f t="shared" si="4"/>
        <v>272</v>
      </c>
      <c r="B274" s="28">
        <f ca="1">+IF(SIMULADOR2!$C$155&lt;TCEA!B273+1,0,TCEA!B273+1)</f>
        <v>45381</v>
      </c>
      <c r="C274">
        <f ca="1">+SUMIF(SIMULADOR2!$C$36:$C$155,B274,SIMULADOR2!$S$36:$S$155)</f>
        <v>0</v>
      </c>
    </row>
    <row r="275" spans="1:3" x14ac:dyDescent="0.2">
      <c r="A275">
        <f t="shared" si="4"/>
        <v>273</v>
      </c>
      <c r="B275" s="28">
        <f ca="1">+IF(SIMULADOR2!$C$155&lt;TCEA!B274+1,0,TCEA!B274+1)</f>
        <v>45382</v>
      </c>
      <c r="C275">
        <f ca="1">+SUMIF(SIMULADOR2!$C$36:$C$155,B275,SIMULADOR2!$S$36:$S$155)</f>
        <v>0</v>
      </c>
    </row>
    <row r="276" spans="1:3" x14ac:dyDescent="0.2">
      <c r="A276">
        <f t="shared" si="4"/>
        <v>274</v>
      </c>
      <c r="B276" s="28">
        <f ca="1">+IF(SIMULADOR2!$C$155&lt;TCEA!B275+1,0,TCEA!B275+1)</f>
        <v>45383</v>
      </c>
      <c r="C276">
        <f ca="1">+SUMIF(SIMULADOR2!$C$36:$C$155,B276,SIMULADOR2!$S$36:$S$155)</f>
        <v>143.42887644599637</v>
      </c>
    </row>
    <row r="277" spans="1:3" x14ac:dyDescent="0.2">
      <c r="A277">
        <f t="shared" si="4"/>
        <v>275</v>
      </c>
      <c r="B277" s="28">
        <f ca="1">+IF(SIMULADOR2!$C$155&lt;TCEA!B276+1,0,TCEA!B276+1)</f>
        <v>45384</v>
      </c>
      <c r="C277">
        <f ca="1">+SUMIF(SIMULADOR2!$C$36:$C$155,B277,SIMULADOR2!$S$36:$S$155)</f>
        <v>0</v>
      </c>
    </row>
    <row r="278" spans="1:3" x14ac:dyDescent="0.2">
      <c r="A278">
        <f t="shared" si="4"/>
        <v>276</v>
      </c>
      <c r="B278" s="28">
        <f ca="1">+IF(SIMULADOR2!$C$155&lt;TCEA!B277+1,0,TCEA!B277+1)</f>
        <v>45385</v>
      </c>
      <c r="C278">
        <f ca="1">+SUMIF(SIMULADOR2!$C$36:$C$155,B278,SIMULADOR2!$S$36:$S$155)</f>
        <v>0</v>
      </c>
    </row>
    <row r="279" spans="1:3" x14ac:dyDescent="0.2">
      <c r="A279">
        <f t="shared" si="4"/>
        <v>277</v>
      </c>
      <c r="B279" s="28">
        <f ca="1">+IF(SIMULADOR2!$C$155&lt;TCEA!B278+1,0,TCEA!B278+1)</f>
        <v>45386</v>
      </c>
      <c r="C279">
        <f ca="1">+SUMIF(SIMULADOR2!$C$36:$C$155,B279,SIMULADOR2!$S$36:$S$155)</f>
        <v>0</v>
      </c>
    </row>
    <row r="280" spans="1:3" x14ac:dyDescent="0.2">
      <c r="A280">
        <f t="shared" si="4"/>
        <v>278</v>
      </c>
      <c r="B280" s="28">
        <f ca="1">+IF(SIMULADOR2!$C$155&lt;TCEA!B279+1,0,TCEA!B279+1)</f>
        <v>45387</v>
      </c>
      <c r="C280">
        <f ca="1">+SUMIF(SIMULADOR2!$C$36:$C$155,B280,SIMULADOR2!$S$36:$S$155)</f>
        <v>0</v>
      </c>
    </row>
    <row r="281" spans="1:3" x14ac:dyDescent="0.2">
      <c r="A281">
        <f t="shared" si="4"/>
        <v>279</v>
      </c>
      <c r="B281" s="28">
        <f ca="1">+IF(SIMULADOR2!$C$155&lt;TCEA!B280+1,0,TCEA!B280+1)</f>
        <v>45388</v>
      </c>
      <c r="C281">
        <f ca="1">+SUMIF(SIMULADOR2!$C$36:$C$155,B281,SIMULADOR2!$S$36:$S$155)</f>
        <v>0</v>
      </c>
    </row>
    <row r="282" spans="1:3" x14ac:dyDescent="0.2">
      <c r="A282">
        <f t="shared" si="4"/>
        <v>280</v>
      </c>
      <c r="B282" s="28">
        <f ca="1">+IF(SIMULADOR2!$C$155&lt;TCEA!B281+1,0,TCEA!B281+1)</f>
        <v>45389</v>
      </c>
      <c r="C282">
        <f ca="1">+SUMIF(SIMULADOR2!$C$36:$C$155,B282,SIMULADOR2!$S$36:$S$155)</f>
        <v>0</v>
      </c>
    </row>
    <row r="283" spans="1:3" x14ac:dyDescent="0.2">
      <c r="A283">
        <f t="shared" si="4"/>
        <v>281</v>
      </c>
      <c r="B283" s="28">
        <f ca="1">+IF(SIMULADOR2!$C$155&lt;TCEA!B282+1,0,TCEA!B282+1)</f>
        <v>45390</v>
      </c>
      <c r="C283">
        <f ca="1">+SUMIF(SIMULADOR2!$C$36:$C$155,B283,SIMULADOR2!$S$36:$S$155)</f>
        <v>0</v>
      </c>
    </row>
    <row r="284" spans="1:3" x14ac:dyDescent="0.2">
      <c r="A284">
        <f t="shared" si="4"/>
        <v>282</v>
      </c>
      <c r="B284" s="28">
        <f ca="1">+IF(SIMULADOR2!$C$155&lt;TCEA!B283+1,0,TCEA!B283+1)</f>
        <v>45391</v>
      </c>
      <c r="C284">
        <f ca="1">+SUMIF(SIMULADOR2!$C$36:$C$155,B284,SIMULADOR2!$S$36:$S$155)</f>
        <v>0</v>
      </c>
    </row>
    <row r="285" spans="1:3" x14ac:dyDescent="0.2">
      <c r="A285">
        <f t="shared" si="4"/>
        <v>283</v>
      </c>
      <c r="B285" s="28">
        <f ca="1">+IF(SIMULADOR2!$C$155&lt;TCEA!B284+1,0,TCEA!B284+1)</f>
        <v>45392</v>
      </c>
      <c r="C285">
        <f ca="1">+SUMIF(SIMULADOR2!$C$36:$C$155,B285,SIMULADOR2!$S$36:$S$155)</f>
        <v>0</v>
      </c>
    </row>
    <row r="286" spans="1:3" x14ac:dyDescent="0.2">
      <c r="A286">
        <f t="shared" si="4"/>
        <v>284</v>
      </c>
      <c r="B286" s="28">
        <f ca="1">+IF(SIMULADOR2!$C$155&lt;TCEA!B285+1,0,TCEA!B285+1)</f>
        <v>45393</v>
      </c>
      <c r="C286">
        <f ca="1">+SUMIF(SIMULADOR2!$C$36:$C$155,B286,SIMULADOR2!$S$36:$S$155)</f>
        <v>0</v>
      </c>
    </row>
    <row r="287" spans="1:3" x14ac:dyDescent="0.2">
      <c r="A287">
        <f t="shared" si="4"/>
        <v>285</v>
      </c>
      <c r="B287" s="28">
        <f ca="1">+IF(SIMULADOR2!$C$155&lt;TCEA!B286+1,0,TCEA!B286+1)</f>
        <v>45394</v>
      </c>
      <c r="C287">
        <f ca="1">+SUMIF(SIMULADOR2!$C$36:$C$155,B287,SIMULADOR2!$S$36:$S$155)</f>
        <v>0</v>
      </c>
    </row>
    <row r="288" spans="1:3" x14ac:dyDescent="0.2">
      <c r="A288">
        <f t="shared" si="4"/>
        <v>286</v>
      </c>
      <c r="B288" s="28">
        <f ca="1">+IF(SIMULADOR2!$C$155&lt;TCEA!B287+1,0,TCEA!B287+1)</f>
        <v>45395</v>
      </c>
      <c r="C288">
        <f ca="1">+SUMIF(SIMULADOR2!$C$36:$C$155,B288,SIMULADOR2!$S$36:$S$155)</f>
        <v>0</v>
      </c>
    </row>
    <row r="289" spans="1:3" x14ac:dyDescent="0.2">
      <c r="A289">
        <f t="shared" si="4"/>
        <v>287</v>
      </c>
      <c r="B289" s="28">
        <f ca="1">+IF(SIMULADOR2!$C$155&lt;TCEA!B288+1,0,TCEA!B288+1)</f>
        <v>45396</v>
      </c>
      <c r="C289">
        <f ca="1">+SUMIF(SIMULADOR2!$C$36:$C$155,B289,SIMULADOR2!$S$36:$S$155)</f>
        <v>0</v>
      </c>
    </row>
    <row r="290" spans="1:3" x14ac:dyDescent="0.2">
      <c r="A290">
        <f t="shared" si="4"/>
        <v>288</v>
      </c>
      <c r="B290" s="28">
        <f ca="1">+IF(SIMULADOR2!$C$155&lt;TCEA!B289+1,0,TCEA!B289+1)</f>
        <v>45397</v>
      </c>
      <c r="C290">
        <f ca="1">+SUMIF(SIMULADOR2!$C$36:$C$155,B290,SIMULADOR2!$S$36:$S$155)</f>
        <v>0</v>
      </c>
    </row>
    <row r="291" spans="1:3" x14ac:dyDescent="0.2">
      <c r="A291">
        <f t="shared" si="4"/>
        <v>289</v>
      </c>
      <c r="B291" s="28">
        <f ca="1">+IF(SIMULADOR2!$C$155&lt;TCEA!B290+1,0,TCEA!B290+1)</f>
        <v>45398</v>
      </c>
      <c r="C291">
        <f ca="1">+SUMIF(SIMULADOR2!$C$36:$C$155,B291,SIMULADOR2!$S$36:$S$155)</f>
        <v>0</v>
      </c>
    </row>
    <row r="292" spans="1:3" x14ac:dyDescent="0.2">
      <c r="A292">
        <f t="shared" si="4"/>
        <v>290</v>
      </c>
      <c r="B292" s="28">
        <f ca="1">+IF(SIMULADOR2!$C$155&lt;TCEA!B291+1,0,TCEA!B291+1)</f>
        <v>45399</v>
      </c>
      <c r="C292">
        <f ca="1">+SUMIF(SIMULADOR2!$C$36:$C$155,B292,SIMULADOR2!$S$36:$S$155)</f>
        <v>0</v>
      </c>
    </row>
    <row r="293" spans="1:3" x14ac:dyDescent="0.2">
      <c r="A293">
        <f t="shared" si="4"/>
        <v>291</v>
      </c>
      <c r="B293" s="28">
        <f ca="1">+IF(SIMULADOR2!$C$155&lt;TCEA!B292+1,0,TCEA!B292+1)</f>
        <v>45400</v>
      </c>
      <c r="C293">
        <f ca="1">+SUMIF(SIMULADOR2!$C$36:$C$155,B293,SIMULADOR2!$S$36:$S$155)</f>
        <v>0</v>
      </c>
    </row>
    <row r="294" spans="1:3" x14ac:dyDescent="0.2">
      <c r="A294">
        <f t="shared" si="4"/>
        <v>292</v>
      </c>
      <c r="B294" s="28">
        <f ca="1">+IF(SIMULADOR2!$C$155&lt;TCEA!B293+1,0,TCEA!B293+1)</f>
        <v>45401</v>
      </c>
      <c r="C294">
        <f ca="1">+SUMIF(SIMULADOR2!$C$36:$C$155,B294,SIMULADOR2!$S$36:$S$155)</f>
        <v>0</v>
      </c>
    </row>
    <row r="295" spans="1:3" x14ac:dyDescent="0.2">
      <c r="A295">
        <f t="shared" si="4"/>
        <v>293</v>
      </c>
      <c r="B295" s="28">
        <f ca="1">+IF(SIMULADOR2!$C$155&lt;TCEA!B294+1,0,TCEA!B294+1)</f>
        <v>45402</v>
      </c>
      <c r="C295">
        <f ca="1">+SUMIF(SIMULADOR2!$C$36:$C$155,B295,SIMULADOR2!$S$36:$S$155)</f>
        <v>0</v>
      </c>
    </row>
    <row r="296" spans="1:3" x14ac:dyDescent="0.2">
      <c r="A296">
        <f t="shared" si="4"/>
        <v>294</v>
      </c>
      <c r="B296" s="28">
        <f ca="1">+IF(SIMULADOR2!$C$155&lt;TCEA!B295+1,0,TCEA!B295+1)</f>
        <v>45403</v>
      </c>
      <c r="C296">
        <f ca="1">+SUMIF(SIMULADOR2!$C$36:$C$155,B296,SIMULADOR2!$S$36:$S$155)</f>
        <v>0</v>
      </c>
    </row>
    <row r="297" spans="1:3" x14ac:dyDescent="0.2">
      <c r="A297">
        <f t="shared" si="4"/>
        <v>295</v>
      </c>
      <c r="B297" s="28">
        <f ca="1">+IF(SIMULADOR2!$C$155&lt;TCEA!B296+1,0,TCEA!B296+1)</f>
        <v>45404</v>
      </c>
      <c r="C297">
        <f ca="1">+SUMIF(SIMULADOR2!$C$36:$C$155,B297,SIMULADOR2!$S$36:$S$155)</f>
        <v>0</v>
      </c>
    </row>
    <row r="298" spans="1:3" x14ac:dyDescent="0.2">
      <c r="A298">
        <f t="shared" si="4"/>
        <v>296</v>
      </c>
      <c r="B298" s="28">
        <f ca="1">+IF(SIMULADOR2!$C$155&lt;TCEA!B297+1,0,TCEA!B297+1)</f>
        <v>45405</v>
      </c>
      <c r="C298">
        <f ca="1">+SUMIF(SIMULADOR2!$C$36:$C$155,B298,SIMULADOR2!$S$36:$S$155)</f>
        <v>0</v>
      </c>
    </row>
    <row r="299" spans="1:3" x14ac:dyDescent="0.2">
      <c r="A299">
        <f t="shared" si="4"/>
        <v>297</v>
      </c>
      <c r="B299" s="28">
        <f ca="1">+IF(SIMULADOR2!$C$155&lt;TCEA!B298+1,0,TCEA!B298+1)</f>
        <v>45406</v>
      </c>
      <c r="C299">
        <f ca="1">+SUMIF(SIMULADOR2!$C$36:$C$155,B299,SIMULADOR2!$S$36:$S$155)</f>
        <v>0</v>
      </c>
    </row>
    <row r="300" spans="1:3" x14ac:dyDescent="0.2">
      <c r="A300">
        <f t="shared" si="4"/>
        <v>298</v>
      </c>
      <c r="B300" s="28">
        <f ca="1">+IF(SIMULADOR2!$C$155&lt;TCEA!B299+1,0,TCEA!B299+1)</f>
        <v>45407</v>
      </c>
      <c r="C300">
        <f ca="1">+SUMIF(SIMULADOR2!$C$36:$C$155,B300,SIMULADOR2!$S$36:$S$155)</f>
        <v>0</v>
      </c>
    </row>
    <row r="301" spans="1:3" x14ac:dyDescent="0.2">
      <c r="A301">
        <f t="shared" si="4"/>
        <v>299</v>
      </c>
      <c r="B301" s="28">
        <f ca="1">+IF(SIMULADOR2!$C$155&lt;TCEA!B300+1,0,TCEA!B300+1)</f>
        <v>45408</v>
      </c>
      <c r="C301">
        <f ca="1">+SUMIF(SIMULADOR2!$C$36:$C$155,B301,SIMULADOR2!$S$36:$S$155)</f>
        <v>0</v>
      </c>
    </row>
    <row r="302" spans="1:3" x14ac:dyDescent="0.2">
      <c r="A302">
        <f t="shared" si="4"/>
        <v>300</v>
      </c>
      <c r="B302" s="28">
        <f ca="1">+IF(SIMULADOR2!$C$155&lt;TCEA!B301+1,0,TCEA!B301+1)</f>
        <v>45409</v>
      </c>
      <c r="C302">
        <f ca="1">+SUMIF(SIMULADOR2!$C$36:$C$155,B302,SIMULADOR2!$S$36:$S$155)</f>
        <v>0</v>
      </c>
    </row>
    <row r="303" spans="1:3" x14ac:dyDescent="0.2">
      <c r="A303">
        <f t="shared" si="4"/>
        <v>301</v>
      </c>
      <c r="B303" s="28">
        <f ca="1">+IF(SIMULADOR2!$C$155&lt;TCEA!B302+1,0,TCEA!B302+1)</f>
        <v>45410</v>
      </c>
      <c r="C303">
        <f ca="1">+SUMIF(SIMULADOR2!$C$36:$C$155,B303,SIMULADOR2!$S$36:$S$155)</f>
        <v>0</v>
      </c>
    </row>
    <row r="304" spans="1:3" x14ac:dyDescent="0.2">
      <c r="A304">
        <f t="shared" si="4"/>
        <v>302</v>
      </c>
      <c r="B304" s="28">
        <f ca="1">+IF(SIMULADOR2!$C$155&lt;TCEA!B303+1,0,TCEA!B303+1)</f>
        <v>45411</v>
      </c>
      <c r="C304">
        <f ca="1">+SUMIF(SIMULADOR2!$C$36:$C$155,B304,SIMULADOR2!$S$36:$S$155)</f>
        <v>0</v>
      </c>
    </row>
    <row r="305" spans="1:3" x14ac:dyDescent="0.2">
      <c r="A305">
        <f t="shared" si="4"/>
        <v>303</v>
      </c>
      <c r="B305" s="28">
        <f ca="1">+IF(SIMULADOR2!$C$155&lt;TCEA!B304+1,0,TCEA!B304+1)</f>
        <v>45412</v>
      </c>
      <c r="C305">
        <f ca="1">+SUMIF(SIMULADOR2!$C$36:$C$155,B305,SIMULADOR2!$S$36:$S$155)</f>
        <v>0</v>
      </c>
    </row>
    <row r="306" spans="1:3" x14ac:dyDescent="0.2">
      <c r="A306">
        <f t="shared" si="4"/>
        <v>304</v>
      </c>
      <c r="B306" s="28">
        <f ca="1">+IF(SIMULADOR2!$C$155&lt;TCEA!B305+1,0,TCEA!B305+1)</f>
        <v>45413</v>
      </c>
      <c r="C306">
        <f ca="1">+SUMIF(SIMULADOR2!$C$36:$C$155,B306,SIMULADOR2!$S$36:$S$155)</f>
        <v>139.22973859761711</v>
      </c>
    </row>
    <row r="307" spans="1:3" x14ac:dyDescent="0.2">
      <c r="A307">
        <f t="shared" si="4"/>
        <v>305</v>
      </c>
      <c r="B307" s="28">
        <f ca="1">+IF(SIMULADOR2!$C$155&lt;TCEA!B306+1,0,TCEA!B306+1)</f>
        <v>45414</v>
      </c>
      <c r="C307">
        <f ca="1">+SUMIF(SIMULADOR2!$C$36:$C$155,B307,SIMULADOR2!$S$36:$S$155)</f>
        <v>0</v>
      </c>
    </row>
    <row r="308" spans="1:3" x14ac:dyDescent="0.2">
      <c r="A308">
        <f t="shared" si="4"/>
        <v>306</v>
      </c>
      <c r="B308" s="28">
        <f ca="1">+IF(SIMULADOR2!$C$155&lt;TCEA!B307+1,0,TCEA!B307+1)</f>
        <v>45415</v>
      </c>
      <c r="C308">
        <f ca="1">+SUMIF(SIMULADOR2!$C$36:$C$155,B308,SIMULADOR2!$S$36:$S$155)</f>
        <v>0</v>
      </c>
    </row>
    <row r="309" spans="1:3" x14ac:dyDescent="0.2">
      <c r="A309">
        <f t="shared" si="4"/>
        <v>307</v>
      </c>
      <c r="B309" s="28">
        <f ca="1">+IF(SIMULADOR2!$C$155&lt;TCEA!B308+1,0,TCEA!B308+1)</f>
        <v>45416</v>
      </c>
      <c r="C309">
        <f ca="1">+SUMIF(SIMULADOR2!$C$36:$C$155,B309,SIMULADOR2!$S$36:$S$155)</f>
        <v>0</v>
      </c>
    </row>
    <row r="310" spans="1:3" x14ac:dyDescent="0.2">
      <c r="A310">
        <f t="shared" si="4"/>
        <v>308</v>
      </c>
      <c r="B310" s="28">
        <f ca="1">+IF(SIMULADOR2!$C$155&lt;TCEA!B309+1,0,TCEA!B309+1)</f>
        <v>45417</v>
      </c>
      <c r="C310">
        <f ca="1">+SUMIF(SIMULADOR2!$C$36:$C$155,B310,SIMULADOR2!$S$36:$S$155)</f>
        <v>0</v>
      </c>
    </row>
    <row r="311" spans="1:3" x14ac:dyDescent="0.2">
      <c r="A311">
        <f t="shared" si="4"/>
        <v>309</v>
      </c>
      <c r="B311" s="28">
        <f ca="1">+IF(SIMULADOR2!$C$155&lt;TCEA!B310+1,0,TCEA!B310+1)</f>
        <v>45418</v>
      </c>
      <c r="C311">
        <f ca="1">+SUMIF(SIMULADOR2!$C$36:$C$155,B311,SIMULADOR2!$S$36:$S$155)</f>
        <v>0</v>
      </c>
    </row>
    <row r="312" spans="1:3" x14ac:dyDescent="0.2">
      <c r="A312">
        <f t="shared" si="4"/>
        <v>310</v>
      </c>
      <c r="B312" s="28">
        <f ca="1">+IF(SIMULADOR2!$C$155&lt;TCEA!B311+1,0,TCEA!B311+1)</f>
        <v>45419</v>
      </c>
      <c r="C312">
        <f ca="1">+SUMIF(SIMULADOR2!$C$36:$C$155,B312,SIMULADOR2!$S$36:$S$155)</f>
        <v>0</v>
      </c>
    </row>
    <row r="313" spans="1:3" x14ac:dyDescent="0.2">
      <c r="A313">
        <f t="shared" si="4"/>
        <v>311</v>
      </c>
      <c r="B313" s="28">
        <f ca="1">+IF(SIMULADOR2!$C$155&lt;TCEA!B312+1,0,TCEA!B312+1)</f>
        <v>45420</v>
      </c>
      <c r="C313">
        <f ca="1">+SUMIF(SIMULADOR2!$C$36:$C$155,B313,SIMULADOR2!$S$36:$S$155)</f>
        <v>0</v>
      </c>
    </row>
    <row r="314" spans="1:3" x14ac:dyDescent="0.2">
      <c r="A314">
        <f t="shared" si="4"/>
        <v>312</v>
      </c>
      <c r="B314" s="28">
        <f ca="1">+IF(SIMULADOR2!$C$155&lt;TCEA!B313+1,0,TCEA!B313+1)</f>
        <v>45421</v>
      </c>
      <c r="C314">
        <f ca="1">+SUMIF(SIMULADOR2!$C$36:$C$155,B314,SIMULADOR2!$S$36:$S$155)</f>
        <v>0</v>
      </c>
    </row>
    <row r="315" spans="1:3" x14ac:dyDescent="0.2">
      <c r="A315">
        <f t="shared" si="4"/>
        <v>313</v>
      </c>
      <c r="B315" s="28">
        <f ca="1">+IF(SIMULADOR2!$C$155&lt;TCEA!B314+1,0,TCEA!B314+1)</f>
        <v>45422</v>
      </c>
      <c r="C315">
        <f ca="1">+SUMIF(SIMULADOR2!$C$36:$C$155,B315,SIMULADOR2!$S$36:$S$155)</f>
        <v>0</v>
      </c>
    </row>
    <row r="316" spans="1:3" x14ac:dyDescent="0.2">
      <c r="A316">
        <f t="shared" si="4"/>
        <v>314</v>
      </c>
      <c r="B316" s="28">
        <f ca="1">+IF(SIMULADOR2!$C$155&lt;TCEA!B315+1,0,TCEA!B315+1)</f>
        <v>45423</v>
      </c>
      <c r="C316">
        <f ca="1">+SUMIF(SIMULADOR2!$C$36:$C$155,B316,SIMULADOR2!$S$36:$S$155)</f>
        <v>0</v>
      </c>
    </row>
    <row r="317" spans="1:3" x14ac:dyDescent="0.2">
      <c r="A317">
        <f t="shared" si="4"/>
        <v>315</v>
      </c>
      <c r="B317" s="28">
        <f ca="1">+IF(SIMULADOR2!$C$155&lt;TCEA!B316+1,0,TCEA!B316+1)</f>
        <v>45424</v>
      </c>
      <c r="C317">
        <f ca="1">+SUMIF(SIMULADOR2!$C$36:$C$155,B317,SIMULADOR2!$S$36:$S$155)</f>
        <v>0</v>
      </c>
    </row>
    <row r="318" spans="1:3" x14ac:dyDescent="0.2">
      <c r="A318">
        <f t="shared" si="4"/>
        <v>316</v>
      </c>
      <c r="B318" s="28">
        <f ca="1">+IF(SIMULADOR2!$C$155&lt;TCEA!B317+1,0,TCEA!B317+1)</f>
        <v>45425</v>
      </c>
      <c r="C318">
        <f ca="1">+SUMIF(SIMULADOR2!$C$36:$C$155,B318,SIMULADOR2!$S$36:$S$155)</f>
        <v>0</v>
      </c>
    </row>
    <row r="319" spans="1:3" x14ac:dyDescent="0.2">
      <c r="A319">
        <f t="shared" si="4"/>
        <v>317</v>
      </c>
      <c r="B319" s="28">
        <f ca="1">+IF(SIMULADOR2!$C$155&lt;TCEA!B318+1,0,TCEA!B318+1)</f>
        <v>45426</v>
      </c>
      <c r="C319">
        <f ca="1">+SUMIF(SIMULADOR2!$C$36:$C$155,B319,SIMULADOR2!$S$36:$S$155)</f>
        <v>0</v>
      </c>
    </row>
    <row r="320" spans="1:3" x14ac:dyDescent="0.2">
      <c r="A320">
        <f t="shared" si="4"/>
        <v>318</v>
      </c>
      <c r="B320" s="28">
        <f ca="1">+IF(SIMULADOR2!$C$155&lt;TCEA!B319+1,0,TCEA!B319+1)</f>
        <v>45427</v>
      </c>
      <c r="C320">
        <f ca="1">+SUMIF(SIMULADOR2!$C$36:$C$155,B320,SIMULADOR2!$S$36:$S$155)</f>
        <v>0</v>
      </c>
    </row>
    <row r="321" spans="1:3" x14ac:dyDescent="0.2">
      <c r="A321">
        <f t="shared" si="4"/>
        <v>319</v>
      </c>
      <c r="B321" s="28">
        <f ca="1">+IF(SIMULADOR2!$C$155&lt;TCEA!B320+1,0,TCEA!B320+1)</f>
        <v>45428</v>
      </c>
      <c r="C321">
        <f ca="1">+SUMIF(SIMULADOR2!$C$36:$C$155,B321,SIMULADOR2!$S$36:$S$155)</f>
        <v>0</v>
      </c>
    </row>
    <row r="322" spans="1:3" x14ac:dyDescent="0.2">
      <c r="A322">
        <f t="shared" si="4"/>
        <v>320</v>
      </c>
      <c r="B322" s="28">
        <f ca="1">+IF(SIMULADOR2!$C$155&lt;TCEA!B321+1,0,TCEA!B321+1)</f>
        <v>45429</v>
      </c>
      <c r="C322">
        <f ca="1">+SUMIF(SIMULADOR2!$C$36:$C$155,B322,SIMULADOR2!$S$36:$S$155)</f>
        <v>0</v>
      </c>
    </row>
    <row r="323" spans="1:3" x14ac:dyDescent="0.2">
      <c r="A323">
        <f t="shared" si="4"/>
        <v>321</v>
      </c>
      <c r="B323" s="28">
        <f ca="1">+IF(SIMULADOR2!$C$155&lt;TCEA!B322+1,0,TCEA!B322+1)</f>
        <v>45430</v>
      </c>
      <c r="C323">
        <f ca="1">+SUMIF(SIMULADOR2!$C$36:$C$155,B323,SIMULADOR2!$S$36:$S$155)</f>
        <v>0</v>
      </c>
    </row>
    <row r="324" spans="1:3" x14ac:dyDescent="0.2">
      <c r="A324">
        <f t="shared" si="4"/>
        <v>322</v>
      </c>
      <c r="B324" s="28">
        <f ca="1">+IF(SIMULADOR2!$C$155&lt;TCEA!B323+1,0,TCEA!B323+1)</f>
        <v>45431</v>
      </c>
      <c r="C324">
        <f ca="1">+SUMIF(SIMULADOR2!$C$36:$C$155,B324,SIMULADOR2!$S$36:$S$155)</f>
        <v>0</v>
      </c>
    </row>
    <row r="325" spans="1:3" x14ac:dyDescent="0.2">
      <c r="A325">
        <f t="shared" ref="A325:A388" si="5">+A324+1</f>
        <v>323</v>
      </c>
      <c r="B325" s="28">
        <f ca="1">+IF(SIMULADOR2!$C$155&lt;TCEA!B324+1,0,TCEA!B324+1)</f>
        <v>45432</v>
      </c>
      <c r="C325">
        <f ca="1">+SUMIF(SIMULADOR2!$C$36:$C$155,B325,SIMULADOR2!$S$36:$S$155)</f>
        <v>0</v>
      </c>
    </row>
    <row r="326" spans="1:3" x14ac:dyDescent="0.2">
      <c r="A326">
        <f t="shared" si="5"/>
        <v>324</v>
      </c>
      <c r="B326" s="28">
        <f ca="1">+IF(SIMULADOR2!$C$155&lt;TCEA!B325+1,0,TCEA!B325+1)</f>
        <v>45433</v>
      </c>
      <c r="C326">
        <f ca="1">+SUMIF(SIMULADOR2!$C$36:$C$155,B326,SIMULADOR2!$S$36:$S$155)</f>
        <v>0</v>
      </c>
    </row>
    <row r="327" spans="1:3" x14ac:dyDescent="0.2">
      <c r="A327">
        <f t="shared" si="5"/>
        <v>325</v>
      </c>
      <c r="B327" s="28">
        <f ca="1">+IF(SIMULADOR2!$C$155&lt;TCEA!B326+1,0,TCEA!B326+1)</f>
        <v>45434</v>
      </c>
      <c r="C327">
        <f ca="1">+SUMIF(SIMULADOR2!$C$36:$C$155,B327,SIMULADOR2!$S$36:$S$155)</f>
        <v>0</v>
      </c>
    </row>
    <row r="328" spans="1:3" x14ac:dyDescent="0.2">
      <c r="A328">
        <f t="shared" si="5"/>
        <v>326</v>
      </c>
      <c r="B328" s="28">
        <f ca="1">+IF(SIMULADOR2!$C$155&lt;TCEA!B327+1,0,TCEA!B327+1)</f>
        <v>45435</v>
      </c>
      <c r="C328">
        <f ca="1">+SUMIF(SIMULADOR2!$C$36:$C$155,B328,SIMULADOR2!$S$36:$S$155)</f>
        <v>0</v>
      </c>
    </row>
    <row r="329" spans="1:3" x14ac:dyDescent="0.2">
      <c r="A329">
        <f t="shared" si="5"/>
        <v>327</v>
      </c>
      <c r="B329" s="28">
        <f ca="1">+IF(SIMULADOR2!$C$155&lt;TCEA!B328+1,0,TCEA!B328+1)</f>
        <v>45436</v>
      </c>
      <c r="C329">
        <f ca="1">+SUMIF(SIMULADOR2!$C$36:$C$155,B329,SIMULADOR2!$S$36:$S$155)</f>
        <v>0</v>
      </c>
    </row>
    <row r="330" spans="1:3" x14ac:dyDescent="0.2">
      <c r="A330">
        <f t="shared" si="5"/>
        <v>328</v>
      </c>
      <c r="B330" s="28">
        <f ca="1">+IF(SIMULADOR2!$C$155&lt;TCEA!B329+1,0,TCEA!B329+1)</f>
        <v>45437</v>
      </c>
      <c r="C330">
        <f ca="1">+SUMIF(SIMULADOR2!$C$36:$C$155,B330,SIMULADOR2!$S$36:$S$155)</f>
        <v>0</v>
      </c>
    </row>
    <row r="331" spans="1:3" x14ac:dyDescent="0.2">
      <c r="A331">
        <f t="shared" si="5"/>
        <v>329</v>
      </c>
      <c r="B331" s="28">
        <f ca="1">+IF(SIMULADOR2!$C$155&lt;TCEA!B330+1,0,TCEA!B330+1)</f>
        <v>45438</v>
      </c>
      <c r="C331">
        <f ca="1">+SUMIF(SIMULADOR2!$C$36:$C$155,B331,SIMULADOR2!$S$36:$S$155)</f>
        <v>0</v>
      </c>
    </row>
    <row r="332" spans="1:3" x14ac:dyDescent="0.2">
      <c r="A332">
        <f t="shared" si="5"/>
        <v>330</v>
      </c>
      <c r="B332" s="28">
        <f ca="1">+IF(SIMULADOR2!$C$155&lt;TCEA!B331+1,0,TCEA!B331+1)</f>
        <v>45439</v>
      </c>
      <c r="C332">
        <f ca="1">+SUMIF(SIMULADOR2!$C$36:$C$155,B332,SIMULADOR2!$S$36:$S$155)</f>
        <v>0</v>
      </c>
    </row>
    <row r="333" spans="1:3" x14ac:dyDescent="0.2">
      <c r="A333">
        <f t="shared" si="5"/>
        <v>331</v>
      </c>
      <c r="B333" s="28">
        <f ca="1">+IF(SIMULADOR2!$C$155&lt;TCEA!B332+1,0,TCEA!B332+1)</f>
        <v>45440</v>
      </c>
      <c r="C333">
        <f ca="1">+SUMIF(SIMULADOR2!$C$36:$C$155,B333,SIMULADOR2!$S$36:$S$155)</f>
        <v>0</v>
      </c>
    </row>
    <row r="334" spans="1:3" x14ac:dyDescent="0.2">
      <c r="A334">
        <f t="shared" si="5"/>
        <v>332</v>
      </c>
      <c r="B334" s="28">
        <f ca="1">+IF(SIMULADOR2!$C$155&lt;TCEA!B333+1,0,TCEA!B333+1)</f>
        <v>45441</v>
      </c>
      <c r="C334">
        <f ca="1">+SUMIF(SIMULADOR2!$C$36:$C$155,B334,SIMULADOR2!$S$36:$S$155)</f>
        <v>0</v>
      </c>
    </row>
    <row r="335" spans="1:3" x14ac:dyDescent="0.2">
      <c r="A335">
        <f t="shared" si="5"/>
        <v>333</v>
      </c>
      <c r="B335" s="28">
        <f ca="1">+IF(SIMULADOR2!$C$155&lt;TCEA!B334+1,0,TCEA!B334+1)</f>
        <v>45442</v>
      </c>
      <c r="C335">
        <f ca="1">+SUMIF(SIMULADOR2!$C$36:$C$155,B335,SIMULADOR2!$S$36:$S$155)</f>
        <v>0</v>
      </c>
    </row>
    <row r="336" spans="1:3" x14ac:dyDescent="0.2">
      <c r="A336">
        <f t="shared" si="5"/>
        <v>334</v>
      </c>
      <c r="B336" s="28">
        <f ca="1">+IF(SIMULADOR2!$C$155&lt;TCEA!B335+1,0,TCEA!B335+1)</f>
        <v>45443</v>
      </c>
      <c r="C336">
        <f ca="1">+SUMIF(SIMULADOR2!$C$36:$C$155,B336,SIMULADOR2!$S$36:$S$155)</f>
        <v>0</v>
      </c>
    </row>
    <row r="337" spans="1:3" x14ac:dyDescent="0.2">
      <c r="A337">
        <f t="shared" si="5"/>
        <v>335</v>
      </c>
      <c r="B337" s="28">
        <f ca="1">+IF(SIMULADOR2!$C$155&lt;TCEA!B336+1,0,TCEA!B336+1)</f>
        <v>45444</v>
      </c>
      <c r="C337">
        <f ca="1">+SUMIF(SIMULADOR2!$C$36:$C$155,B337,SIMULADOR2!$S$36:$S$155)</f>
        <v>0</v>
      </c>
    </row>
    <row r="338" spans="1:3" x14ac:dyDescent="0.2">
      <c r="A338">
        <f t="shared" si="5"/>
        <v>336</v>
      </c>
      <c r="B338" s="28">
        <f ca="1">+IF(SIMULADOR2!$C$155&lt;TCEA!B337+1,0,TCEA!B337+1)</f>
        <v>45445</v>
      </c>
      <c r="C338">
        <f ca="1">+SUMIF(SIMULADOR2!$C$36:$C$155,B338,SIMULADOR2!$S$36:$S$155)</f>
        <v>0</v>
      </c>
    </row>
    <row r="339" spans="1:3" x14ac:dyDescent="0.2">
      <c r="A339">
        <f t="shared" si="5"/>
        <v>337</v>
      </c>
      <c r="B339" s="28">
        <f ca="1">+IF(SIMULADOR2!$C$155&lt;TCEA!B338+1,0,TCEA!B338+1)</f>
        <v>45446</v>
      </c>
      <c r="C339">
        <f ca="1">+SUMIF(SIMULADOR2!$C$36:$C$155,B339,SIMULADOR2!$S$36:$S$155)</f>
        <v>0</v>
      </c>
    </row>
    <row r="340" spans="1:3" x14ac:dyDescent="0.2">
      <c r="A340">
        <f t="shared" si="5"/>
        <v>338</v>
      </c>
      <c r="B340" s="28">
        <f ca="1">+IF(SIMULADOR2!$C$155&lt;TCEA!B339+1,0,TCEA!B339+1)</f>
        <v>45447</v>
      </c>
      <c r="C340">
        <f ca="1">+SUMIF(SIMULADOR2!$C$36:$C$155,B340,SIMULADOR2!$S$36:$S$155)</f>
        <v>0</v>
      </c>
    </row>
    <row r="341" spans="1:3" x14ac:dyDescent="0.2">
      <c r="A341">
        <f t="shared" si="5"/>
        <v>339</v>
      </c>
      <c r="B341" s="28">
        <f ca="1">+IF(SIMULADOR2!$C$155&lt;TCEA!B340+1,0,TCEA!B340+1)</f>
        <v>45448</v>
      </c>
      <c r="C341">
        <f ca="1">+SUMIF(SIMULADOR2!$C$36:$C$155,B341,SIMULADOR2!$S$36:$S$155)</f>
        <v>0</v>
      </c>
    </row>
    <row r="342" spans="1:3" x14ac:dyDescent="0.2">
      <c r="A342">
        <f t="shared" si="5"/>
        <v>340</v>
      </c>
      <c r="B342" s="28">
        <f ca="1">+IF(SIMULADOR2!$C$155&lt;TCEA!B341+1,0,TCEA!B341+1)</f>
        <v>45449</v>
      </c>
      <c r="C342">
        <f ca="1">+SUMIF(SIMULADOR2!$C$36:$C$155,B342,SIMULADOR2!$S$36:$S$155)</f>
        <v>0</v>
      </c>
    </row>
    <row r="343" spans="1:3" x14ac:dyDescent="0.2">
      <c r="A343">
        <f t="shared" si="5"/>
        <v>341</v>
      </c>
      <c r="B343" s="28">
        <f ca="1">+IF(SIMULADOR2!$C$155&lt;TCEA!B342+1,0,TCEA!B342+1)</f>
        <v>45450</v>
      </c>
      <c r="C343">
        <f ca="1">+SUMIF(SIMULADOR2!$C$36:$C$155,B343,SIMULADOR2!$S$36:$S$155)</f>
        <v>0</v>
      </c>
    </row>
    <row r="344" spans="1:3" x14ac:dyDescent="0.2">
      <c r="A344">
        <f t="shared" si="5"/>
        <v>342</v>
      </c>
      <c r="B344" s="28">
        <f ca="1">+IF(SIMULADOR2!$C$155&lt;TCEA!B343+1,0,TCEA!B343+1)</f>
        <v>45451</v>
      </c>
      <c r="C344">
        <f ca="1">+SUMIF(SIMULADOR2!$C$36:$C$155,B344,SIMULADOR2!$S$36:$S$155)</f>
        <v>0</v>
      </c>
    </row>
    <row r="345" spans="1:3" x14ac:dyDescent="0.2">
      <c r="A345">
        <f t="shared" si="5"/>
        <v>343</v>
      </c>
      <c r="B345" s="28">
        <f ca="1">+IF(SIMULADOR2!$C$155&lt;TCEA!B344+1,0,TCEA!B344+1)</f>
        <v>45452</v>
      </c>
      <c r="C345">
        <f ca="1">+SUMIF(SIMULADOR2!$C$36:$C$155,B345,SIMULADOR2!$S$36:$S$155)</f>
        <v>0</v>
      </c>
    </row>
    <row r="346" spans="1:3" x14ac:dyDescent="0.2">
      <c r="A346">
        <f t="shared" si="5"/>
        <v>344</v>
      </c>
      <c r="B346" s="28">
        <f ca="1">+IF(SIMULADOR2!$C$155&lt;TCEA!B345+1,0,TCEA!B345+1)</f>
        <v>45453</v>
      </c>
      <c r="C346">
        <f ca="1">+SUMIF(SIMULADOR2!$C$36:$C$155,B346,SIMULADOR2!$S$36:$S$155)</f>
        <v>0</v>
      </c>
    </row>
    <row r="347" spans="1:3" x14ac:dyDescent="0.2">
      <c r="A347">
        <f t="shared" si="5"/>
        <v>345</v>
      </c>
      <c r="B347" s="28">
        <f ca="1">+IF(SIMULADOR2!$C$155&lt;TCEA!B346+1,0,TCEA!B346+1)</f>
        <v>45454</v>
      </c>
      <c r="C347">
        <f ca="1">+SUMIF(SIMULADOR2!$C$36:$C$155,B347,SIMULADOR2!$S$36:$S$155)</f>
        <v>0</v>
      </c>
    </row>
    <row r="348" spans="1:3" x14ac:dyDescent="0.2">
      <c r="A348">
        <f t="shared" si="5"/>
        <v>346</v>
      </c>
      <c r="B348" s="28">
        <f ca="1">+IF(SIMULADOR2!$C$155&lt;TCEA!B347+1,0,TCEA!B347+1)</f>
        <v>45455</v>
      </c>
      <c r="C348">
        <f ca="1">+SUMIF(SIMULADOR2!$C$36:$C$155,B348,SIMULADOR2!$S$36:$S$155)</f>
        <v>0</v>
      </c>
    </row>
    <row r="349" spans="1:3" x14ac:dyDescent="0.2">
      <c r="A349">
        <f t="shared" si="5"/>
        <v>347</v>
      </c>
      <c r="B349" s="28">
        <f ca="1">+IF(SIMULADOR2!$C$155&lt;TCEA!B348+1,0,TCEA!B348+1)</f>
        <v>45456</v>
      </c>
      <c r="C349">
        <f ca="1">+SUMIF(SIMULADOR2!$C$36:$C$155,B349,SIMULADOR2!$S$36:$S$155)</f>
        <v>0</v>
      </c>
    </row>
    <row r="350" spans="1:3" x14ac:dyDescent="0.2">
      <c r="A350">
        <f t="shared" si="5"/>
        <v>348</v>
      </c>
      <c r="B350" s="28">
        <f ca="1">+IF(SIMULADOR2!$C$155&lt;TCEA!B349+1,0,TCEA!B349+1)</f>
        <v>45457</v>
      </c>
      <c r="C350">
        <f ca="1">+SUMIF(SIMULADOR2!$C$36:$C$155,B350,SIMULADOR2!$S$36:$S$155)</f>
        <v>0</v>
      </c>
    </row>
    <row r="351" spans="1:3" x14ac:dyDescent="0.2">
      <c r="A351">
        <f t="shared" si="5"/>
        <v>349</v>
      </c>
      <c r="B351" s="28">
        <f ca="1">+IF(SIMULADOR2!$C$155&lt;TCEA!B350+1,0,TCEA!B350+1)</f>
        <v>45458</v>
      </c>
      <c r="C351">
        <f ca="1">+SUMIF(SIMULADOR2!$C$36:$C$155,B351,SIMULADOR2!$S$36:$S$155)</f>
        <v>0</v>
      </c>
    </row>
    <row r="352" spans="1:3" x14ac:dyDescent="0.2">
      <c r="A352">
        <f t="shared" si="5"/>
        <v>350</v>
      </c>
      <c r="B352" s="28">
        <f ca="1">+IF(SIMULADOR2!$C$155&lt;TCEA!B351+1,0,TCEA!B351+1)</f>
        <v>45459</v>
      </c>
      <c r="C352">
        <f ca="1">+SUMIF(SIMULADOR2!$C$36:$C$155,B352,SIMULADOR2!$S$36:$S$155)</f>
        <v>0</v>
      </c>
    </row>
    <row r="353" spans="1:3" x14ac:dyDescent="0.2">
      <c r="A353">
        <f t="shared" si="5"/>
        <v>351</v>
      </c>
      <c r="B353" s="28">
        <f ca="1">+IF(SIMULADOR2!$C$155&lt;TCEA!B352+1,0,TCEA!B352+1)</f>
        <v>45460</v>
      </c>
      <c r="C353">
        <f ca="1">+SUMIF(SIMULADOR2!$C$36:$C$155,B353,SIMULADOR2!$S$36:$S$155)</f>
        <v>0</v>
      </c>
    </row>
    <row r="354" spans="1:3" x14ac:dyDescent="0.2">
      <c r="A354">
        <f t="shared" si="5"/>
        <v>352</v>
      </c>
      <c r="B354" s="28">
        <f ca="1">+IF(SIMULADOR2!$C$155&lt;TCEA!B353+1,0,TCEA!B353+1)</f>
        <v>45461</v>
      </c>
      <c r="C354">
        <f ca="1">+SUMIF(SIMULADOR2!$C$36:$C$155,B354,SIMULADOR2!$S$36:$S$155)</f>
        <v>0</v>
      </c>
    </row>
    <row r="355" spans="1:3" x14ac:dyDescent="0.2">
      <c r="A355">
        <f t="shared" si="5"/>
        <v>353</v>
      </c>
      <c r="B355" s="28">
        <f ca="1">+IF(SIMULADOR2!$C$155&lt;TCEA!B354+1,0,TCEA!B354+1)</f>
        <v>45462</v>
      </c>
      <c r="C355">
        <f ca="1">+SUMIF(SIMULADOR2!$C$36:$C$155,B355,SIMULADOR2!$S$36:$S$155)</f>
        <v>0</v>
      </c>
    </row>
    <row r="356" spans="1:3" x14ac:dyDescent="0.2">
      <c r="A356">
        <f t="shared" si="5"/>
        <v>354</v>
      </c>
      <c r="B356" s="28">
        <f ca="1">+IF(SIMULADOR2!$C$155&lt;TCEA!B355+1,0,TCEA!B355+1)</f>
        <v>45463</v>
      </c>
      <c r="C356">
        <f ca="1">+SUMIF(SIMULADOR2!$C$36:$C$155,B356,SIMULADOR2!$S$36:$S$155)</f>
        <v>0</v>
      </c>
    </row>
    <row r="357" spans="1:3" x14ac:dyDescent="0.2">
      <c r="A357">
        <f t="shared" si="5"/>
        <v>355</v>
      </c>
      <c r="B357" s="28">
        <f ca="1">+IF(SIMULADOR2!$C$155&lt;TCEA!B356+1,0,TCEA!B356+1)</f>
        <v>45464</v>
      </c>
      <c r="C357">
        <f ca="1">+SUMIF(SIMULADOR2!$C$36:$C$155,B357,SIMULADOR2!$S$36:$S$155)</f>
        <v>0</v>
      </c>
    </row>
    <row r="358" spans="1:3" x14ac:dyDescent="0.2">
      <c r="A358">
        <f t="shared" si="5"/>
        <v>356</v>
      </c>
      <c r="B358" s="28">
        <f ca="1">+IF(SIMULADOR2!$C$155&lt;TCEA!B357+1,0,TCEA!B357+1)</f>
        <v>45465</v>
      </c>
      <c r="C358">
        <f ca="1">+SUMIF(SIMULADOR2!$C$36:$C$155,B358,SIMULADOR2!$S$36:$S$155)</f>
        <v>0</v>
      </c>
    </row>
    <row r="359" spans="1:3" x14ac:dyDescent="0.2">
      <c r="A359">
        <f t="shared" si="5"/>
        <v>357</v>
      </c>
      <c r="B359" s="28">
        <f ca="1">+IF(SIMULADOR2!$C$155&lt;TCEA!B358+1,0,TCEA!B358+1)</f>
        <v>45466</v>
      </c>
      <c r="C359">
        <f ca="1">+SUMIF(SIMULADOR2!$C$36:$C$155,B359,SIMULADOR2!$S$36:$S$155)</f>
        <v>0</v>
      </c>
    </row>
    <row r="360" spans="1:3" x14ac:dyDescent="0.2">
      <c r="A360">
        <f t="shared" si="5"/>
        <v>358</v>
      </c>
      <c r="B360" s="28">
        <f ca="1">+IF(SIMULADOR2!$C$155&lt;TCEA!B359+1,0,TCEA!B359+1)</f>
        <v>45467</v>
      </c>
      <c r="C360">
        <f ca="1">+SUMIF(SIMULADOR2!$C$36:$C$155,B360,SIMULADOR2!$S$36:$S$155)</f>
        <v>0</v>
      </c>
    </row>
    <row r="361" spans="1:3" x14ac:dyDescent="0.2">
      <c r="A361">
        <f t="shared" si="5"/>
        <v>359</v>
      </c>
      <c r="B361" s="28">
        <f ca="1">+IF(SIMULADOR2!$C$155&lt;TCEA!B360+1,0,TCEA!B360+1)</f>
        <v>45468</v>
      </c>
      <c r="C361">
        <f ca="1">+SUMIF(SIMULADOR2!$C$36:$C$155,B361,SIMULADOR2!$S$36:$S$155)</f>
        <v>0</v>
      </c>
    </row>
    <row r="362" spans="1:3" x14ac:dyDescent="0.2">
      <c r="A362">
        <f t="shared" si="5"/>
        <v>360</v>
      </c>
      <c r="B362" s="28">
        <f ca="1">+IF(SIMULADOR2!$C$155&lt;TCEA!B361+1,0,TCEA!B361+1)</f>
        <v>45469</v>
      </c>
      <c r="C362">
        <f ca="1">+SUMIF(SIMULADOR2!$C$36:$C$155,B362,SIMULADOR2!$S$36:$S$155)</f>
        <v>0</v>
      </c>
    </row>
    <row r="363" spans="1:3" x14ac:dyDescent="0.2">
      <c r="A363">
        <f t="shared" si="5"/>
        <v>361</v>
      </c>
      <c r="B363" s="28">
        <f ca="1">+IF(SIMULADOR2!$C$155&lt;TCEA!B362+1,0,TCEA!B362+1)</f>
        <v>45470</v>
      </c>
      <c r="C363">
        <f ca="1">+SUMIF(SIMULADOR2!$C$36:$C$155,B363,SIMULADOR2!$S$36:$S$155)</f>
        <v>0</v>
      </c>
    </row>
    <row r="364" spans="1:3" x14ac:dyDescent="0.2">
      <c r="A364">
        <f t="shared" si="5"/>
        <v>362</v>
      </c>
      <c r="B364" s="28">
        <f ca="1">+IF(SIMULADOR2!$C$155&lt;TCEA!B363+1,0,TCEA!B363+1)</f>
        <v>45471</v>
      </c>
      <c r="C364">
        <f ca="1">+SUMIF(SIMULADOR2!$C$36:$C$155,B364,SIMULADOR2!$S$36:$S$155)</f>
        <v>0</v>
      </c>
    </row>
    <row r="365" spans="1:3" x14ac:dyDescent="0.2">
      <c r="A365">
        <f t="shared" si="5"/>
        <v>363</v>
      </c>
      <c r="B365" s="28">
        <f ca="1">+IF(SIMULADOR2!$C$155&lt;TCEA!B364+1,0,TCEA!B364+1)</f>
        <v>45472</v>
      </c>
      <c r="C365">
        <f ca="1">+SUMIF(SIMULADOR2!$C$36:$C$155,B365,SIMULADOR2!$S$36:$S$155)</f>
        <v>0</v>
      </c>
    </row>
    <row r="366" spans="1:3" x14ac:dyDescent="0.2">
      <c r="A366">
        <f t="shared" si="5"/>
        <v>364</v>
      </c>
      <c r="B366" s="28">
        <f ca="1">+IF(SIMULADOR2!$C$155&lt;TCEA!B365+1,0,TCEA!B365+1)</f>
        <v>45473</v>
      </c>
      <c r="C366">
        <f ca="1">+SUMIF(SIMULADOR2!$C$36:$C$155,B366,SIMULADOR2!$S$36:$S$155)</f>
        <v>0</v>
      </c>
    </row>
    <row r="367" spans="1:3" x14ac:dyDescent="0.2">
      <c r="A367">
        <f t="shared" si="5"/>
        <v>365</v>
      </c>
      <c r="B367" s="28">
        <f ca="1">+IF(SIMULADOR2!$C$155&lt;TCEA!B366+1,0,TCEA!B366+1)</f>
        <v>45474</v>
      </c>
      <c r="C367">
        <f ca="1">+SUMIF(SIMULADOR2!$C$36:$C$155,B367,SIMULADOR2!$S$36:$S$155)</f>
        <v>0</v>
      </c>
    </row>
    <row r="368" spans="1:3" x14ac:dyDescent="0.2">
      <c r="A368">
        <f t="shared" si="5"/>
        <v>366</v>
      </c>
      <c r="B368" s="28">
        <f ca="1">+IF(SIMULADOR2!$C$155&lt;TCEA!B367+1,0,TCEA!B367+1)</f>
        <v>45475</v>
      </c>
      <c r="C368">
        <f ca="1">+SUMIF(SIMULADOR2!$C$36:$C$155,B368,SIMULADOR2!$S$36:$S$155)</f>
        <v>0</v>
      </c>
    </row>
    <row r="369" spans="1:3" x14ac:dyDescent="0.2">
      <c r="A369">
        <f t="shared" si="5"/>
        <v>367</v>
      </c>
      <c r="B369" s="28">
        <f ca="1">+IF(SIMULADOR2!$C$155&lt;TCEA!B368+1,0,TCEA!B368+1)</f>
        <v>45476</v>
      </c>
      <c r="C369">
        <f ca="1">+SUMIF(SIMULADOR2!$C$36:$C$155,B369,SIMULADOR2!$S$36:$S$155)</f>
        <v>0</v>
      </c>
    </row>
    <row r="370" spans="1:3" x14ac:dyDescent="0.2">
      <c r="A370">
        <f t="shared" si="5"/>
        <v>368</v>
      </c>
      <c r="B370" s="28">
        <f ca="1">+IF(SIMULADOR2!$C$155&lt;TCEA!B369+1,0,TCEA!B369+1)</f>
        <v>45477</v>
      </c>
      <c r="C370">
        <f ca="1">+SUMIF(SIMULADOR2!$C$36:$C$155,B370,SIMULADOR2!$S$36:$S$155)</f>
        <v>0</v>
      </c>
    </row>
    <row r="371" spans="1:3" x14ac:dyDescent="0.2">
      <c r="A371">
        <f t="shared" si="5"/>
        <v>369</v>
      </c>
      <c r="B371" s="28">
        <f ca="1">+IF(SIMULADOR2!$C$155&lt;TCEA!B370+1,0,TCEA!B370+1)</f>
        <v>45478</v>
      </c>
      <c r="C371">
        <f ca="1">+SUMIF(SIMULADOR2!$C$36:$C$155,B371,SIMULADOR2!$S$36:$S$155)</f>
        <v>0</v>
      </c>
    </row>
    <row r="372" spans="1:3" x14ac:dyDescent="0.2">
      <c r="A372">
        <f t="shared" si="5"/>
        <v>370</v>
      </c>
      <c r="B372" s="28">
        <f ca="1">+IF(SIMULADOR2!$C$155&lt;TCEA!B371+1,0,TCEA!B371+1)</f>
        <v>45479</v>
      </c>
      <c r="C372">
        <f ca="1">+SUMIF(SIMULADOR2!$C$36:$C$155,B372,SIMULADOR2!$S$36:$S$155)</f>
        <v>0</v>
      </c>
    </row>
    <row r="373" spans="1:3" x14ac:dyDescent="0.2">
      <c r="A373">
        <f t="shared" si="5"/>
        <v>371</v>
      </c>
      <c r="B373" s="28">
        <f ca="1">+IF(SIMULADOR2!$C$155&lt;TCEA!B372+1,0,TCEA!B372+1)</f>
        <v>45480</v>
      </c>
      <c r="C373">
        <f ca="1">+SUMIF(SIMULADOR2!$C$36:$C$155,B373,SIMULADOR2!$S$36:$S$155)</f>
        <v>0</v>
      </c>
    </row>
    <row r="374" spans="1:3" x14ac:dyDescent="0.2">
      <c r="A374">
        <f t="shared" si="5"/>
        <v>372</v>
      </c>
      <c r="B374" s="28">
        <f ca="1">+IF(SIMULADOR2!$C$155&lt;TCEA!B373+1,0,TCEA!B373+1)</f>
        <v>45481</v>
      </c>
      <c r="C374">
        <f ca="1">+SUMIF(SIMULADOR2!$C$36:$C$155,B374,SIMULADOR2!$S$36:$S$155)</f>
        <v>0</v>
      </c>
    </row>
    <row r="375" spans="1:3" x14ac:dyDescent="0.2">
      <c r="A375">
        <f t="shared" si="5"/>
        <v>373</v>
      </c>
      <c r="B375" s="28">
        <f ca="1">+IF(SIMULADOR2!$C$155&lt;TCEA!B374+1,0,TCEA!B374+1)</f>
        <v>45482</v>
      </c>
      <c r="C375">
        <f ca="1">+SUMIF(SIMULADOR2!$C$36:$C$155,B375,SIMULADOR2!$S$36:$S$155)</f>
        <v>0</v>
      </c>
    </row>
    <row r="376" spans="1:3" x14ac:dyDescent="0.2">
      <c r="A376">
        <f t="shared" si="5"/>
        <v>374</v>
      </c>
      <c r="B376" s="28">
        <f ca="1">+IF(SIMULADOR2!$C$155&lt;TCEA!B375+1,0,TCEA!B375+1)</f>
        <v>45483</v>
      </c>
      <c r="C376">
        <f ca="1">+SUMIF(SIMULADOR2!$C$36:$C$155,B376,SIMULADOR2!$S$36:$S$155)</f>
        <v>0</v>
      </c>
    </row>
    <row r="377" spans="1:3" x14ac:dyDescent="0.2">
      <c r="A377">
        <f t="shared" si="5"/>
        <v>375</v>
      </c>
      <c r="B377" s="28">
        <f ca="1">+IF(SIMULADOR2!$C$155&lt;TCEA!B376+1,0,TCEA!B376+1)</f>
        <v>45484</v>
      </c>
      <c r="C377">
        <f ca="1">+SUMIF(SIMULADOR2!$C$36:$C$155,B377,SIMULADOR2!$S$36:$S$155)</f>
        <v>0</v>
      </c>
    </row>
    <row r="378" spans="1:3" x14ac:dyDescent="0.2">
      <c r="A378">
        <f t="shared" si="5"/>
        <v>376</v>
      </c>
      <c r="B378" s="28">
        <f ca="1">+IF(SIMULADOR2!$C$155&lt;TCEA!B377+1,0,TCEA!B377+1)</f>
        <v>45485</v>
      </c>
      <c r="C378">
        <f ca="1">+SUMIF(SIMULADOR2!$C$36:$C$155,B378,SIMULADOR2!$S$36:$S$155)</f>
        <v>0</v>
      </c>
    </row>
    <row r="379" spans="1:3" x14ac:dyDescent="0.2">
      <c r="A379">
        <f t="shared" si="5"/>
        <v>377</v>
      </c>
      <c r="B379" s="28">
        <f ca="1">+IF(SIMULADOR2!$C$155&lt;TCEA!B378+1,0,TCEA!B378+1)</f>
        <v>45486</v>
      </c>
      <c r="C379">
        <f ca="1">+SUMIF(SIMULADOR2!$C$36:$C$155,B379,SIMULADOR2!$S$36:$S$155)</f>
        <v>0</v>
      </c>
    </row>
    <row r="380" spans="1:3" x14ac:dyDescent="0.2">
      <c r="A380">
        <f t="shared" si="5"/>
        <v>378</v>
      </c>
      <c r="B380" s="28">
        <f ca="1">+IF(SIMULADOR2!$C$155&lt;TCEA!B379+1,0,TCEA!B379+1)</f>
        <v>45487</v>
      </c>
      <c r="C380">
        <f ca="1">+SUMIF(SIMULADOR2!$C$36:$C$155,B380,SIMULADOR2!$S$36:$S$155)</f>
        <v>0</v>
      </c>
    </row>
    <row r="381" spans="1:3" x14ac:dyDescent="0.2">
      <c r="A381">
        <f t="shared" si="5"/>
        <v>379</v>
      </c>
      <c r="B381" s="28">
        <f ca="1">+IF(SIMULADOR2!$C$155&lt;TCEA!B380+1,0,TCEA!B380+1)</f>
        <v>45488</v>
      </c>
      <c r="C381">
        <f ca="1">+SUMIF(SIMULADOR2!$C$36:$C$155,B381,SIMULADOR2!$S$36:$S$155)</f>
        <v>0</v>
      </c>
    </row>
    <row r="382" spans="1:3" x14ac:dyDescent="0.2">
      <c r="A382">
        <f t="shared" si="5"/>
        <v>380</v>
      </c>
      <c r="B382" s="28">
        <f ca="1">+IF(SIMULADOR2!$C$155&lt;TCEA!B381+1,0,TCEA!B381+1)</f>
        <v>45489</v>
      </c>
      <c r="C382">
        <f ca="1">+SUMIF(SIMULADOR2!$C$36:$C$155,B382,SIMULADOR2!$S$36:$S$155)</f>
        <v>0</v>
      </c>
    </row>
    <row r="383" spans="1:3" x14ac:dyDescent="0.2">
      <c r="A383">
        <f t="shared" si="5"/>
        <v>381</v>
      </c>
      <c r="B383" s="28">
        <f ca="1">+IF(SIMULADOR2!$C$155&lt;TCEA!B382+1,0,TCEA!B382+1)</f>
        <v>45490</v>
      </c>
      <c r="C383">
        <f ca="1">+SUMIF(SIMULADOR2!$C$36:$C$155,B383,SIMULADOR2!$S$36:$S$155)</f>
        <v>0</v>
      </c>
    </row>
    <row r="384" spans="1:3" x14ac:dyDescent="0.2">
      <c r="A384">
        <f t="shared" si="5"/>
        <v>382</v>
      </c>
      <c r="B384" s="28">
        <f ca="1">+IF(SIMULADOR2!$C$155&lt;TCEA!B383+1,0,TCEA!B383+1)</f>
        <v>45491</v>
      </c>
      <c r="C384">
        <f ca="1">+SUMIF(SIMULADOR2!$C$36:$C$155,B384,SIMULADOR2!$S$36:$S$155)</f>
        <v>0</v>
      </c>
    </row>
    <row r="385" spans="1:3" x14ac:dyDescent="0.2">
      <c r="A385">
        <f t="shared" si="5"/>
        <v>383</v>
      </c>
      <c r="B385" s="28">
        <f ca="1">+IF(SIMULADOR2!$C$155&lt;TCEA!B384+1,0,TCEA!B384+1)</f>
        <v>45492</v>
      </c>
      <c r="C385">
        <f ca="1">+SUMIF(SIMULADOR2!$C$36:$C$155,B385,SIMULADOR2!$S$36:$S$155)</f>
        <v>0</v>
      </c>
    </row>
    <row r="386" spans="1:3" x14ac:dyDescent="0.2">
      <c r="A386">
        <f t="shared" si="5"/>
        <v>384</v>
      </c>
      <c r="B386" s="28">
        <f ca="1">+IF(SIMULADOR2!$C$155&lt;TCEA!B385+1,0,TCEA!B385+1)</f>
        <v>45493</v>
      </c>
      <c r="C386">
        <f ca="1">+SUMIF(SIMULADOR2!$C$36:$C$155,B386,SIMULADOR2!$S$36:$S$155)</f>
        <v>0</v>
      </c>
    </row>
    <row r="387" spans="1:3" x14ac:dyDescent="0.2">
      <c r="A387">
        <f t="shared" si="5"/>
        <v>385</v>
      </c>
      <c r="B387" s="28">
        <f ca="1">+IF(SIMULADOR2!$C$155&lt;TCEA!B386+1,0,TCEA!B386+1)</f>
        <v>45494</v>
      </c>
      <c r="C387">
        <f ca="1">+SUMIF(SIMULADOR2!$C$36:$C$155,B387,SIMULADOR2!$S$36:$S$155)</f>
        <v>0</v>
      </c>
    </row>
    <row r="388" spans="1:3" x14ac:dyDescent="0.2">
      <c r="A388">
        <f t="shared" si="5"/>
        <v>386</v>
      </c>
      <c r="B388" s="28">
        <f ca="1">+IF(SIMULADOR2!$C$155&lt;TCEA!B387+1,0,TCEA!B387+1)</f>
        <v>45495</v>
      </c>
      <c r="C388">
        <f ca="1">+SUMIF(SIMULADOR2!$C$36:$C$155,B388,SIMULADOR2!$S$36:$S$155)</f>
        <v>0</v>
      </c>
    </row>
    <row r="389" spans="1:3" x14ac:dyDescent="0.2">
      <c r="A389">
        <f t="shared" ref="A389:A452" si="6">+A388+1</f>
        <v>387</v>
      </c>
      <c r="B389" s="28">
        <f ca="1">+IF(SIMULADOR2!$C$155&lt;TCEA!B388+1,0,TCEA!B388+1)</f>
        <v>45496</v>
      </c>
      <c r="C389">
        <f ca="1">+SUMIF(SIMULADOR2!$C$36:$C$155,B389,SIMULADOR2!$S$36:$S$155)</f>
        <v>0</v>
      </c>
    </row>
    <row r="390" spans="1:3" x14ac:dyDescent="0.2">
      <c r="A390">
        <f t="shared" si="6"/>
        <v>388</v>
      </c>
      <c r="B390" s="28">
        <f ca="1">+IF(SIMULADOR2!$C$155&lt;TCEA!B389+1,0,TCEA!B389+1)</f>
        <v>45497</v>
      </c>
      <c r="C390">
        <f ca="1">+SUMIF(SIMULADOR2!$C$36:$C$155,B390,SIMULADOR2!$S$36:$S$155)</f>
        <v>0</v>
      </c>
    </row>
    <row r="391" spans="1:3" x14ac:dyDescent="0.2">
      <c r="A391">
        <f t="shared" si="6"/>
        <v>389</v>
      </c>
      <c r="B391" s="28">
        <f ca="1">+IF(SIMULADOR2!$C$155&lt;TCEA!B390+1,0,TCEA!B390+1)</f>
        <v>45498</v>
      </c>
      <c r="C391">
        <f ca="1">+SUMIF(SIMULADOR2!$C$36:$C$155,B391,SIMULADOR2!$S$36:$S$155)</f>
        <v>0</v>
      </c>
    </row>
    <row r="392" spans="1:3" x14ac:dyDescent="0.2">
      <c r="A392">
        <f t="shared" si="6"/>
        <v>390</v>
      </c>
      <c r="B392" s="28">
        <f ca="1">+IF(SIMULADOR2!$C$155&lt;TCEA!B391+1,0,TCEA!B391+1)</f>
        <v>45499</v>
      </c>
      <c r="C392">
        <f ca="1">+SUMIF(SIMULADOR2!$C$36:$C$155,B392,SIMULADOR2!$S$36:$S$155)</f>
        <v>0</v>
      </c>
    </row>
    <row r="393" spans="1:3" x14ac:dyDescent="0.2">
      <c r="A393">
        <f t="shared" si="6"/>
        <v>391</v>
      </c>
      <c r="B393" s="28">
        <f ca="1">+IF(SIMULADOR2!$C$155&lt;TCEA!B392+1,0,TCEA!B392+1)</f>
        <v>45500</v>
      </c>
      <c r="C393">
        <f ca="1">+SUMIF(SIMULADOR2!$C$36:$C$155,B393,SIMULADOR2!$S$36:$S$155)</f>
        <v>0</v>
      </c>
    </row>
    <row r="394" spans="1:3" x14ac:dyDescent="0.2">
      <c r="A394">
        <f t="shared" si="6"/>
        <v>392</v>
      </c>
      <c r="B394" s="28">
        <f ca="1">+IF(SIMULADOR2!$C$155&lt;TCEA!B393+1,0,TCEA!B393+1)</f>
        <v>45501</v>
      </c>
      <c r="C394">
        <f ca="1">+SUMIF(SIMULADOR2!$C$36:$C$155,B394,SIMULADOR2!$S$36:$S$155)</f>
        <v>0</v>
      </c>
    </row>
    <row r="395" spans="1:3" x14ac:dyDescent="0.2">
      <c r="A395">
        <f t="shared" si="6"/>
        <v>393</v>
      </c>
      <c r="B395" s="28">
        <f ca="1">+IF(SIMULADOR2!$C$155&lt;TCEA!B394+1,0,TCEA!B394+1)</f>
        <v>45502</v>
      </c>
      <c r="C395">
        <f ca="1">+SUMIF(SIMULADOR2!$C$36:$C$155,B395,SIMULADOR2!$S$36:$S$155)</f>
        <v>0</v>
      </c>
    </row>
    <row r="396" spans="1:3" x14ac:dyDescent="0.2">
      <c r="A396">
        <f t="shared" si="6"/>
        <v>394</v>
      </c>
      <c r="B396" s="28">
        <f ca="1">+IF(SIMULADOR2!$C$155&lt;TCEA!B395+1,0,TCEA!B395+1)</f>
        <v>45503</v>
      </c>
      <c r="C396">
        <f ca="1">+SUMIF(SIMULADOR2!$C$36:$C$155,B396,SIMULADOR2!$S$36:$S$155)</f>
        <v>0</v>
      </c>
    </row>
    <row r="397" spans="1:3" x14ac:dyDescent="0.2">
      <c r="A397">
        <f t="shared" si="6"/>
        <v>395</v>
      </c>
      <c r="B397" s="28">
        <f ca="1">+IF(SIMULADOR2!$C$155&lt;TCEA!B396+1,0,TCEA!B396+1)</f>
        <v>45504</v>
      </c>
      <c r="C397">
        <f ca="1">+SUMIF(SIMULADOR2!$C$36:$C$155,B397,SIMULADOR2!$S$36:$S$155)</f>
        <v>0</v>
      </c>
    </row>
    <row r="398" spans="1:3" x14ac:dyDescent="0.2">
      <c r="A398">
        <f t="shared" si="6"/>
        <v>396</v>
      </c>
      <c r="B398" s="28">
        <f ca="1">+IF(SIMULADOR2!$C$155&lt;TCEA!B397+1,0,TCEA!B397+1)</f>
        <v>45505</v>
      </c>
      <c r="C398">
        <f ca="1">+SUMIF(SIMULADOR2!$C$36:$C$155,B398,SIMULADOR2!$S$36:$S$155)</f>
        <v>0</v>
      </c>
    </row>
    <row r="399" spans="1:3" x14ac:dyDescent="0.2">
      <c r="A399">
        <f t="shared" si="6"/>
        <v>397</v>
      </c>
      <c r="B399" s="28">
        <f ca="1">+IF(SIMULADOR2!$C$155&lt;TCEA!B398+1,0,TCEA!B398+1)</f>
        <v>45506</v>
      </c>
      <c r="C399">
        <f ca="1">+SUMIF(SIMULADOR2!$C$36:$C$155,B399,SIMULADOR2!$S$36:$S$155)</f>
        <v>0</v>
      </c>
    </row>
    <row r="400" spans="1:3" x14ac:dyDescent="0.2">
      <c r="A400">
        <f t="shared" si="6"/>
        <v>398</v>
      </c>
      <c r="B400" s="28">
        <f ca="1">+IF(SIMULADOR2!$C$155&lt;TCEA!B399+1,0,TCEA!B399+1)</f>
        <v>45507</v>
      </c>
      <c r="C400">
        <f ca="1">+SUMIF(SIMULADOR2!$C$36:$C$155,B400,SIMULADOR2!$S$36:$S$155)</f>
        <v>0</v>
      </c>
    </row>
    <row r="401" spans="1:3" x14ac:dyDescent="0.2">
      <c r="A401">
        <f t="shared" si="6"/>
        <v>399</v>
      </c>
      <c r="B401" s="28">
        <f ca="1">+IF(SIMULADOR2!$C$155&lt;TCEA!B400+1,0,TCEA!B400+1)</f>
        <v>45508</v>
      </c>
      <c r="C401">
        <f ca="1">+SUMIF(SIMULADOR2!$C$36:$C$155,B401,SIMULADOR2!$S$36:$S$155)</f>
        <v>0</v>
      </c>
    </row>
    <row r="402" spans="1:3" x14ac:dyDescent="0.2">
      <c r="A402">
        <f t="shared" si="6"/>
        <v>400</v>
      </c>
      <c r="B402" s="28">
        <f ca="1">+IF(SIMULADOR2!$C$155&lt;TCEA!B401+1,0,TCEA!B401+1)</f>
        <v>45509</v>
      </c>
      <c r="C402">
        <f ca="1">+SUMIF(SIMULADOR2!$C$36:$C$155,B402,SIMULADOR2!$S$36:$S$155)</f>
        <v>0</v>
      </c>
    </row>
    <row r="403" spans="1:3" x14ac:dyDescent="0.2">
      <c r="A403">
        <f t="shared" si="6"/>
        <v>401</v>
      </c>
      <c r="B403" s="28">
        <f ca="1">+IF(SIMULADOR2!$C$155&lt;TCEA!B402+1,0,TCEA!B402+1)</f>
        <v>45510</v>
      </c>
      <c r="C403">
        <f ca="1">+SUMIF(SIMULADOR2!$C$36:$C$155,B403,SIMULADOR2!$S$36:$S$155)</f>
        <v>0</v>
      </c>
    </row>
    <row r="404" spans="1:3" x14ac:dyDescent="0.2">
      <c r="A404">
        <f t="shared" si="6"/>
        <v>402</v>
      </c>
      <c r="B404" s="28">
        <f ca="1">+IF(SIMULADOR2!$C$155&lt;TCEA!B403+1,0,TCEA!B403+1)</f>
        <v>45511</v>
      </c>
      <c r="C404">
        <f ca="1">+SUMIF(SIMULADOR2!$C$36:$C$155,B404,SIMULADOR2!$S$36:$S$155)</f>
        <v>0</v>
      </c>
    </row>
    <row r="405" spans="1:3" x14ac:dyDescent="0.2">
      <c r="A405">
        <f t="shared" si="6"/>
        <v>403</v>
      </c>
      <c r="B405" s="28">
        <f ca="1">+IF(SIMULADOR2!$C$155&lt;TCEA!B404+1,0,TCEA!B404+1)</f>
        <v>45512</v>
      </c>
      <c r="C405">
        <f ca="1">+SUMIF(SIMULADOR2!$C$36:$C$155,B405,SIMULADOR2!$S$36:$S$155)</f>
        <v>0</v>
      </c>
    </row>
    <row r="406" spans="1:3" x14ac:dyDescent="0.2">
      <c r="A406">
        <f t="shared" si="6"/>
        <v>404</v>
      </c>
      <c r="B406" s="28">
        <f ca="1">+IF(SIMULADOR2!$C$155&lt;TCEA!B405+1,0,TCEA!B405+1)</f>
        <v>45513</v>
      </c>
      <c r="C406">
        <f ca="1">+SUMIF(SIMULADOR2!$C$36:$C$155,B406,SIMULADOR2!$S$36:$S$155)</f>
        <v>0</v>
      </c>
    </row>
    <row r="407" spans="1:3" x14ac:dyDescent="0.2">
      <c r="A407">
        <f t="shared" si="6"/>
        <v>405</v>
      </c>
      <c r="B407" s="28">
        <f ca="1">+IF(SIMULADOR2!$C$155&lt;TCEA!B406+1,0,TCEA!B406+1)</f>
        <v>45514</v>
      </c>
      <c r="C407">
        <f ca="1">+SUMIF(SIMULADOR2!$C$36:$C$155,B407,SIMULADOR2!$S$36:$S$155)</f>
        <v>0</v>
      </c>
    </row>
    <row r="408" spans="1:3" x14ac:dyDescent="0.2">
      <c r="A408">
        <f t="shared" si="6"/>
        <v>406</v>
      </c>
      <c r="B408" s="28">
        <f ca="1">+IF(SIMULADOR2!$C$155&lt;TCEA!B407+1,0,TCEA!B407+1)</f>
        <v>45515</v>
      </c>
      <c r="C408">
        <f ca="1">+SUMIF(SIMULADOR2!$C$36:$C$155,B408,SIMULADOR2!$S$36:$S$155)</f>
        <v>0</v>
      </c>
    </row>
    <row r="409" spans="1:3" x14ac:dyDescent="0.2">
      <c r="A409">
        <f t="shared" si="6"/>
        <v>407</v>
      </c>
      <c r="B409" s="28">
        <f ca="1">+IF(SIMULADOR2!$C$155&lt;TCEA!B408+1,0,TCEA!B408+1)</f>
        <v>45516</v>
      </c>
      <c r="C409">
        <f ca="1">+SUMIF(SIMULADOR2!$C$36:$C$155,B409,SIMULADOR2!$S$36:$S$155)</f>
        <v>0</v>
      </c>
    </row>
    <row r="410" spans="1:3" x14ac:dyDescent="0.2">
      <c r="A410">
        <f t="shared" si="6"/>
        <v>408</v>
      </c>
      <c r="B410" s="28">
        <f ca="1">+IF(SIMULADOR2!$C$155&lt;TCEA!B409+1,0,TCEA!B409+1)</f>
        <v>45517</v>
      </c>
      <c r="C410">
        <f ca="1">+SUMIF(SIMULADOR2!$C$36:$C$155,B410,SIMULADOR2!$S$36:$S$155)</f>
        <v>0</v>
      </c>
    </row>
    <row r="411" spans="1:3" x14ac:dyDescent="0.2">
      <c r="A411">
        <f t="shared" si="6"/>
        <v>409</v>
      </c>
      <c r="B411" s="28">
        <f ca="1">+IF(SIMULADOR2!$C$155&lt;TCEA!B410+1,0,TCEA!B410+1)</f>
        <v>45518</v>
      </c>
      <c r="C411">
        <f ca="1">+SUMIF(SIMULADOR2!$C$36:$C$155,B411,SIMULADOR2!$S$36:$S$155)</f>
        <v>0</v>
      </c>
    </row>
    <row r="412" spans="1:3" x14ac:dyDescent="0.2">
      <c r="A412">
        <f t="shared" si="6"/>
        <v>410</v>
      </c>
      <c r="B412" s="28">
        <f ca="1">+IF(SIMULADOR2!$C$155&lt;TCEA!B411+1,0,TCEA!B411+1)</f>
        <v>45519</v>
      </c>
      <c r="C412">
        <f ca="1">+SUMIF(SIMULADOR2!$C$36:$C$155,B412,SIMULADOR2!$S$36:$S$155)</f>
        <v>0</v>
      </c>
    </row>
    <row r="413" spans="1:3" x14ac:dyDescent="0.2">
      <c r="A413">
        <f t="shared" si="6"/>
        <v>411</v>
      </c>
      <c r="B413" s="28">
        <f ca="1">+IF(SIMULADOR2!$C$155&lt;TCEA!B412+1,0,TCEA!B412+1)</f>
        <v>45520</v>
      </c>
      <c r="C413">
        <f ca="1">+SUMIF(SIMULADOR2!$C$36:$C$155,B413,SIMULADOR2!$S$36:$S$155)</f>
        <v>0</v>
      </c>
    </row>
    <row r="414" spans="1:3" x14ac:dyDescent="0.2">
      <c r="A414">
        <f t="shared" si="6"/>
        <v>412</v>
      </c>
      <c r="B414" s="28">
        <f ca="1">+IF(SIMULADOR2!$C$155&lt;TCEA!B413+1,0,TCEA!B413+1)</f>
        <v>45521</v>
      </c>
      <c r="C414">
        <f ca="1">+SUMIF(SIMULADOR2!$C$36:$C$155,B414,SIMULADOR2!$S$36:$S$155)</f>
        <v>0</v>
      </c>
    </row>
    <row r="415" spans="1:3" x14ac:dyDescent="0.2">
      <c r="A415">
        <f t="shared" si="6"/>
        <v>413</v>
      </c>
      <c r="B415" s="28">
        <f ca="1">+IF(SIMULADOR2!$C$155&lt;TCEA!B414+1,0,TCEA!B414+1)</f>
        <v>45522</v>
      </c>
      <c r="C415">
        <f ca="1">+SUMIF(SIMULADOR2!$C$36:$C$155,B415,SIMULADOR2!$S$36:$S$155)</f>
        <v>0</v>
      </c>
    </row>
    <row r="416" spans="1:3" x14ac:dyDescent="0.2">
      <c r="A416">
        <f t="shared" si="6"/>
        <v>414</v>
      </c>
      <c r="B416" s="28">
        <f ca="1">+IF(SIMULADOR2!$C$155&lt;TCEA!B415+1,0,TCEA!B415+1)</f>
        <v>45523</v>
      </c>
      <c r="C416">
        <f ca="1">+SUMIF(SIMULADOR2!$C$36:$C$155,B416,SIMULADOR2!$S$36:$S$155)</f>
        <v>0</v>
      </c>
    </row>
    <row r="417" spans="1:3" x14ac:dyDescent="0.2">
      <c r="A417">
        <f t="shared" si="6"/>
        <v>415</v>
      </c>
      <c r="B417" s="28">
        <f ca="1">+IF(SIMULADOR2!$C$155&lt;TCEA!B416+1,0,TCEA!B416+1)</f>
        <v>45524</v>
      </c>
      <c r="C417">
        <f ca="1">+SUMIF(SIMULADOR2!$C$36:$C$155,B417,SIMULADOR2!$S$36:$S$155)</f>
        <v>0</v>
      </c>
    </row>
    <row r="418" spans="1:3" x14ac:dyDescent="0.2">
      <c r="A418">
        <f t="shared" si="6"/>
        <v>416</v>
      </c>
      <c r="B418" s="28">
        <f ca="1">+IF(SIMULADOR2!$C$155&lt;TCEA!B417+1,0,TCEA!B417+1)</f>
        <v>45525</v>
      </c>
      <c r="C418">
        <f ca="1">+SUMIF(SIMULADOR2!$C$36:$C$155,B418,SIMULADOR2!$S$36:$S$155)</f>
        <v>0</v>
      </c>
    </row>
    <row r="419" spans="1:3" x14ac:dyDescent="0.2">
      <c r="A419">
        <f t="shared" si="6"/>
        <v>417</v>
      </c>
      <c r="B419" s="28">
        <f ca="1">+IF(SIMULADOR2!$C$155&lt;TCEA!B418+1,0,TCEA!B418+1)</f>
        <v>45526</v>
      </c>
      <c r="C419">
        <f ca="1">+SUMIF(SIMULADOR2!$C$36:$C$155,B419,SIMULADOR2!$S$36:$S$155)</f>
        <v>0</v>
      </c>
    </row>
    <row r="420" spans="1:3" x14ac:dyDescent="0.2">
      <c r="A420">
        <f t="shared" si="6"/>
        <v>418</v>
      </c>
      <c r="B420" s="28">
        <f ca="1">+IF(SIMULADOR2!$C$155&lt;TCEA!B419+1,0,TCEA!B419+1)</f>
        <v>45527</v>
      </c>
      <c r="C420">
        <f ca="1">+SUMIF(SIMULADOR2!$C$36:$C$155,B420,SIMULADOR2!$S$36:$S$155)</f>
        <v>0</v>
      </c>
    </row>
    <row r="421" spans="1:3" x14ac:dyDescent="0.2">
      <c r="A421">
        <f t="shared" si="6"/>
        <v>419</v>
      </c>
      <c r="B421" s="28">
        <f ca="1">+IF(SIMULADOR2!$C$155&lt;TCEA!B420+1,0,TCEA!B420+1)</f>
        <v>45528</v>
      </c>
      <c r="C421">
        <f ca="1">+SUMIF(SIMULADOR2!$C$36:$C$155,B421,SIMULADOR2!$S$36:$S$155)</f>
        <v>0</v>
      </c>
    </row>
    <row r="422" spans="1:3" x14ac:dyDescent="0.2">
      <c r="A422">
        <f t="shared" si="6"/>
        <v>420</v>
      </c>
      <c r="B422" s="28">
        <f ca="1">+IF(SIMULADOR2!$C$155&lt;TCEA!B421+1,0,TCEA!B421+1)</f>
        <v>45529</v>
      </c>
      <c r="C422">
        <f ca="1">+SUMIF(SIMULADOR2!$C$36:$C$155,B422,SIMULADOR2!$S$36:$S$155)</f>
        <v>0</v>
      </c>
    </row>
    <row r="423" spans="1:3" x14ac:dyDescent="0.2">
      <c r="A423">
        <f t="shared" si="6"/>
        <v>421</v>
      </c>
      <c r="B423" s="28">
        <f ca="1">+IF(SIMULADOR2!$C$155&lt;TCEA!B422+1,0,TCEA!B422+1)</f>
        <v>45530</v>
      </c>
      <c r="C423">
        <f ca="1">+SUMIF(SIMULADOR2!$C$36:$C$155,B423,SIMULADOR2!$S$36:$S$155)</f>
        <v>0</v>
      </c>
    </row>
    <row r="424" spans="1:3" x14ac:dyDescent="0.2">
      <c r="A424">
        <f t="shared" si="6"/>
        <v>422</v>
      </c>
      <c r="B424" s="28">
        <f ca="1">+IF(SIMULADOR2!$C$155&lt;TCEA!B423+1,0,TCEA!B423+1)</f>
        <v>45531</v>
      </c>
      <c r="C424">
        <f ca="1">+SUMIF(SIMULADOR2!$C$36:$C$155,B424,SIMULADOR2!$S$36:$S$155)</f>
        <v>0</v>
      </c>
    </row>
    <row r="425" spans="1:3" x14ac:dyDescent="0.2">
      <c r="A425">
        <f t="shared" si="6"/>
        <v>423</v>
      </c>
      <c r="B425" s="28">
        <f ca="1">+IF(SIMULADOR2!$C$155&lt;TCEA!B424+1,0,TCEA!B424+1)</f>
        <v>45532</v>
      </c>
      <c r="C425">
        <f ca="1">+SUMIF(SIMULADOR2!$C$36:$C$155,B425,SIMULADOR2!$S$36:$S$155)</f>
        <v>0</v>
      </c>
    </row>
    <row r="426" spans="1:3" x14ac:dyDescent="0.2">
      <c r="A426">
        <f t="shared" si="6"/>
        <v>424</v>
      </c>
      <c r="B426" s="28">
        <f ca="1">+IF(SIMULADOR2!$C$155&lt;TCEA!B425+1,0,TCEA!B425+1)</f>
        <v>45533</v>
      </c>
      <c r="C426">
        <f ca="1">+SUMIF(SIMULADOR2!$C$36:$C$155,B426,SIMULADOR2!$S$36:$S$155)</f>
        <v>0</v>
      </c>
    </row>
    <row r="427" spans="1:3" x14ac:dyDescent="0.2">
      <c r="A427">
        <f t="shared" si="6"/>
        <v>425</v>
      </c>
      <c r="B427" s="28">
        <f ca="1">+IF(SIMULADOR2!$C$155&lt;TCEA!B426+1,0,TCEA!B426+1)</f>
        <v>45534</v>
      </c>
      <c r="C427">
        <f ca="1">+SUMIF(SIMULADOR2!$C$36:$C$155,B427,SIMULADOR2!$S$36:$S$155)</f>
        <v>0</v>
      </c>
    </row>
    <row r="428" spans="1:3" x14ac:dyDescent="0.2">
      <c r="A428">
        <f t="shared" si="6"/>
        <v>426</v>
      </c>
      <c r="B428" s="28">
        <f ca="1">+IF(SIMULADOR2!$C$155&lt;TCEA!B427+1,0,TCEA!B427+1)</f>
        <v>45535</v>
      </c>
      <c r="C428">
        <f ca="1">+SUMIF(SIMULADOR2!$C$36:$C$155,B428,SIMULADOR2!$S$36:$S$155)</f>
        <v>0</v>
      </c>
    </row>
    <row r="429" spans="1:3" x14ac:dyDescent="0.2">
      <c r="A429">
        <f t="shared" si="6"/>
        <v>427</v>
      </c>
      <c r="B429" s="28">
        <f ca="1">+IF(SIMULADOR2!$C$155&lt;TCEA!B428+1,0,TCEA!B428+1)</f>
        <v>45536</v>
      </c>
      <c r="C429">
        <f ca="1">+SUMIF(SIMULADOR2!$C$36:$C$155,B429,SIMULADOR2!$S$36:$S$155)</f>
        <v>0</v>
      </c>
    </row>
    <row r="430" spans="1:3" x14ac:dyDescent="0.2">
      <c r="A430">
        <f t="shared" si="6"/>
        <v>428</v>
      </c>
      <c r="B430" s="28">
        <f ca="1">+IF(SIMULADOR2!$C$155&lt;TCEA!B429+1,0,TCEA!B429+1)</f>
        <v>45537</v>
      </c>
      <c r="C430">
        <f ca="1">+SUMIF(SIMULADOR2!$C$36:$C$155,B430,SIMULADOR2!$S$36:$S$155)</f>
        <v>0</v>
      </c>
    </row>
    <row r="431" spans="1:3" x14ac:dyDescent="0.2">
      <c r="A431">
        <f t="shared" si="6"/>
        <v>429</v>
      </c>
      <c r="B431" s="28">
        <f ca="1">+IF(SIMULADOR2!$C$155&lt;TCEA!B430+1,0,TCEA!B430+1)</f>
        <v>45538</v>
      </c>
      <c r="C431">
        <f ca="1">+SUMIF(SIMULADOR2!$C$36:$C$155,B431,SIMULADOR2!$S$36:$S$155)</f>
        <v>0</v>
      </c>
    </row>
    <row r="432" spans="1:3" x14ac:dyDescent="0.2">
      <c r="A432">
        <f t="shared" si="6"/>
        <v>430</v>
      </c>
      <c r="B432" s="28">
        <f ca="1">+IF(SIMULADOR2!$C$155&lt;TCEA!B431+1,0,TCEA!B431+1)</f>
        <v>45539</v>
      </c>
      <c r="C432">
        <f ca="1">+SUMIF(SIMULADOR2!$C$36:$C$155,B432,SIMULADOR2!$S$36:$S$155)</f>
        <v>0</v>
      </c>
    </row>
    <row r="433" spans="1:3" x14ac:dyDescent="0.2">
      <c r="A433">
        <f t="shared" si="6"/>
        <v>431</v>
      </c>
      <c r="B433" s="28">
        <f ca="1">+IF(SIMULADOR2!$C$155&lt;TCEA!B432+1,0,TCEA!B432+1)</f>
        <v>45540</v>
      </c>
      <c r="C433">
        <f ca="1">+SUMIF(SIMULADOR2!$C$36:$C$155,B433,SIMULADOR2!$S$36:$S$155)</f>
        <v>0</v>
      </c>
    </row>
    <row r="434" spans="1:3" x14ac:dyDescent="0.2">
      <c r="A434">
        <f t="shared" si="6"/>
        <v>432</v>
      </c>
      <c r="B434" s="28">
        <f ca="1">+IF(SIMULADOR2!$C$155&lt;TCEA!B433+1,0,TCEA!B433+1)</f>
        <v>45541</v>
      </c>
      <c r="C434">
        <f ca="1">+SUMIF(SIMULADOR2!$C$36:$C$155,B434,SIMULADOR2!$S$36:$S$155)</f>
        <v>0</v>
      </c>
    </row>
    <row r="435" spans="1:3" x14ac:dyDescent="0.2">
      <c r="A435">
        <f t="shared" si="6"/>
        <v>433</v>
      </c>
      <c r="B435" s="28">
        <f ca="1">+IF(SIMULADOR2!$C$155&lt;TCEA!B434+1,0,TCEA!B434+1)</f>
        <v>45542</v>
      </c>
      <c r="C435">
        <f ca="1">+SUMIF(SIMULADOR2!$C$36:$C$155,B435,SIMULADOR2!$S$36:$S$155)</f>
        <v>0</v>
      </c>
    </row>
    <row r="436" spans="1:3" x14ac:dyDescent="0.2">
      <c r="A436">
        <f t="shared" si="6"/>
        <v>434</v>
      </c>
      <c r="B436" s="28">
        <f ca="1">+IF(SIMULADOR2!$C$155&lt;TCEA!B435+1,0,TCEA!B435+1)</f>
        <v>45543</v>
      </c>
      <c r="C436">
        <f ca="1">+SUMIF(SIMULADOR2!$C$36:$C$155,B436,SIMULADOR2!$S$36:$S$155)</f>
        <v>0</v>
      </c>
    </row>
    <row r="437" spans="1:3" x14ac:dyDescent="0.2">
      <c r="A437">
        <f t="shared" si="6"/>
        <v>435</v>
      </c>
      <c r="B437" s="28">
        <f ca="1">+IF(SIMULADOR2!$C$155&lt;TCEA!B436+1,0,TCEA!B436+1)</f>
        <v>45544</v>
      </c>
      <c r="C437">
        <f ca="1">+SUMIF(SIMULADOR2!$C$36:$C$155,B437,SIMULADOR2!$S$36:$S$155)</f>
        <v>0</v>
      </c>
    </row>
    <row r="438" spans="1:3" x14ac:dyDescent="0.2">
      <c r="A438">
        <f t="shared" si="6"/>
        <v>436</v>
      </c>
      <c r="B438" s="28">
        <f ca="1">+IF(SIMULADOR2!$C$155&lt;TCEA!B437+1,0,TCEA!B437+1)</f>
        <v>45545</v>
      </c>
      <c r="C438">
        <f ca="1">+SUMIF(SIMULADOR2!$C$36:$C$155,B438,SIMULADOR2!$S$36:$S$155)</f>
        <v>0</v>
      </c>
    </row>
    <row r="439" spans="1:3" x14ac:dyDescent="0.2">
      <c r="A439">
        <f t="shared" si="6"/>
        <v>437</v>
      </c>
      <c r="B439" s="28">
        <f ca="1">+IF(SIMULADOR2!$C$155&lt;TCEA!B438+1,0,TCEA!B438+1)</f>
        <v>45546</v>
      </c>
      <c r="C439">
        <f ca="1">+SUMIF(SIMULADOR2!$C$36:$C$155,B439,SIMULADOR2!$S$36:$S$155)</f>
        <v>0</v>
      </c>
    </row>
    <row r="440" spans="1:3" x14ac:dyDescent="0.2">
      <c r="A440">
        <f t="shared" si="6"/>
        <v>438</v>
      </c>
      <c r="B440" s="28">
        <f ca="1">+IF(SIMULADOR2!$C$155&lt;TCEA!B439+1,0,TCEA!B439+1)</f>
        <v>45547</v>
      </c>
      <c r="C440">
        <f ca="1">+SUMIF(SIMULADOR2!$C$36:$C$155,B440,SIMULADOR2!$S$36:$S$155)</f>
        <v>0</v>
      </c>
    </row>
    <row r="441" spans="1:3" x14ac:dyDescent="0.2">
      <c r="A441">
        <f t="shared" si="6"/>
        <v>439</v>
      </c>
      <c r="B441" s="28">
        <f ca="1">+IF(SIMULADOR2!$C$155&lt;TCEA!B440+1,0,TCEA!B440+1)</f>
        <v>45548</v>
      </c>
      <c r="C441">
        <f ca="1">+SUMIF(SIMULADOR2!$C$36:$C$155,B441,SIMULADOR2!$S$36:$S$155)</f>
        <v>0</v>
      </c>
    </row>
    <row r="442" spans="1:3" x14ac:dyDescent="0.2">
      <c r="A442">
        <f t="shared" si="6"/>
        <v>440</v>
      </c>
      <c r="B442" s="28">
        <f ca="1">+IF(SIMULADOR2!$C$155&lt;TCEA!B441+1,0,TCEA!B441+1)</f>
        <v>45549</v>
      </c>
      <c r="C442">
        <f ca="1">+SUMIF(SIMULADOR2!$C$36:$C$155,B442,SIMULADOR2!$S$36:$S$155)</f>
        <v>0</v>
      </c>
    </row>
    <row r="443" spans="1:3" x14ac:dyDescent="0.2">
      <c r="A443">
        <f t="shared" si="6"/>
        <v>441</v>
      </c>
      <c r="B443" s="28">
        <f ca="1">+IF(SIMULADOR2!$C$155&lt;TCEA!B442+1,0,TCEA!B442+1)</f>
        <v>45550</v>
      </c>
      <c r="C443">
        <f ca="1">+SUMIF(SIMULADOR2!$C$36:$C$155,B443,SIMULADOR2!$S$36:$S$155)</f>
        <v>0</v>
      </c>
    </row>
    <row r="444" spans="1:3" x14ac:dyDescent="0.2">
      <c r="A444">
        <f t="shared" si="6"/>
        <v>442</v>
      </c>
      <c r="B444" s="28">
        <f ca="1">+IF(SIMULADOR2!$C$155&lt;TCEA!B443+1,0,TCEA!B443+1)</f>
        <v>45551</v>
      </c>
      <c r="C444">
        <f ca="1">+SUMIF(SIMULADOR2!$C$36:$C$155,B444,SIMULADOR2!$S$36:$S$155)</f>
        <v>0</v>
      </c>
    </row>
    <row r="445" spans="1:3" x14ac:dyDescent="0.2">
      <c r="A445">
        <f t="shared" si="6"/>
        <v>443</v>
      </c>
      <c r="B445" s="28">
        <f ca="1">+IF(SIMULADOR2!$C$155&lt;TCEA!B444+1,0,TCEA!B444+1)</f>
        <v>45552</v>
      </c>
      <c r="C445">
        <f ca="1">+SUMIF(SIMULADOR2!$C$36:$C$155,B445,SIMULADOR2!$S$36:$S$155)</f>
        <v>0</v>
      </c>
    </row>
    <row r="446" spans="1:3" x14ac:dyDescent="0.2">
      <c r="A446">
        <f t="shared" si="6"/>
        <v>444</v>
      </c>
      <c r="B446" s="28">
        <f ca="1">+IF(SIMULADOR2!$C$155&lt;TCEA!B445+1,0,TCEA!B445+1)</f>
        <v>45553</v>
      </c>
      <c r="C446">
        <f ca="1">+SUMIF(SIMULADOR2!$C$36:$C$155,B446,SIMULADOR2!$S$36:$S$155)</f>
        <v>0</v>
      </c>
    </row>
    <row r="447" spans="1:3" x14ac:dyDescent="0.2">
      <c r="A447">
        <f t="shared" si="6"/>
        <v>445</v>
      </c>
      <c r="B447" s="28">
        <f ca="1">+IF(SIMULADOR2!$C$155&lt;TCEA!B446+1,0,TCEA!B446+1)</f>
        <v>45554</v>
      </c>
      <c r="C447">
        <f ca="1">+SUMIF(SIMULADOR2!$C$36:$C$155,B447,SIMULADOR2!$S$36:$S$155)</f>
        <v>0</v>
      </c>
    </row>
    <row r="448" spans="1:3" x14ac:dyDescent="0.2">
      <c r="A448">
        <f t="shared" si="6"/>
        <v>446</v>
      </c>
      <c r="B448" s="28">
        <f ca="1">+IF(SIMULADOR2!$C$155&lt;TCEA!B447+1,0,TCEA!B447+1)</f>
        <v>45555</v>
      </c>
      <c r="C448">
        <f ca="1">+SUMIF(SIMULADOR2!$C$36:$C$155,B448,SIMULADOR2!$S$36:$S$155)</f>
        <v>0</v>
      </c>
    </row>
    <row r="449" spans="1:3" x14ac:dyDescent="0.2">
      <c r="A449">
        <f t="shared" si="6"/>
        <v>447</v>
      </c>
      <c r="B449" s="28">
        <f ca="1">+IF(SIMULADOR2!$C$155&lt;TCEA!B448+1,0,TCEA!B448+1)</f>
        <v>45556</v>
      </c>
      <c r="C449">
        <f ca="1">+SUMIF(SIMULADOR2!$C$36:$C$155,B449,SIMULADOR2!$S$36:$S$155)</f>
        <v>0</v>
      </c>
    </row>
    <row r="450" spans="1:3" x14ac:dyDescent="0.2">
      <c r="A450">
        <f t="shared" si="6"/>
        <v>448</v>
      </c>
      <c r="B450" s="28">
        <f ca="1">+IF(SIMULADOR2!$C$155&lt;TCEA!B449+1,0,TCEA!B449+1)</f>
        <v>45557</v>
      </c>
      <c r="C450">
        <f ca="1">+SUMIF(SIMULADOR2!$C$36:$C$155,B450,SIMULADOR2!$S$36:$S$155)</f>
        <v>0</v>
      </c>
    </row>
    <row r="451" spans="1:3" x14ac:dyDescent="0.2">
      <c r="A451">
        <f t="shared" si="6"/>
        <v>449</v>
      </c>
      <c r="B451" s="28">
        <f ca="1">+IF(SIMULADOR2!$C$155&lt;TCEA!B450+1,0,TCEA!B450+1)</f>
        <v>45558</v>
      </c>
      <c r="C451">
        <f ca="1">+SUMIF(SIMULADOR2!$C$36:$C$155,B451,SIMULADOR2!$S$36:$S$155)</f>
        <v>0</v>
      </c>
    </row>
    <row r="452" spans="1:3" x14ac:dyDescent="0.2">
      <c r="A452">
        <f t="shared" si="6"/>
        <v>450</v>
      </c>
      <c r="B452" s="28">
        <f ca="1">+IF(SIMULADOR2!$C$155&lt;TCEA!B451+1,0,TCEA!B451+1)</f>
        <v>45559</v>
      </c>
      <c r="C452">
        <f ca="1">+SUMIF(SIMULADOR2!$C$36:$C$155,B452,SIMULADOR2!$S$36:$S$155)</f>
        <v>0</v>
      </c>
    </row>
    <row r="453" spans="1:3" x14ac:dyDescent="0.2">
      <c r="A453">
        <f t="shared" ref="A453:A516" si="7">+A452+1</f>
        <v>451</v>
      </c>
      <c r="B453" s="28">
        <f ca="1">+IF(SIMULADOR2!$C$155&lt;TCEA!B452+1,0,TCEA!B452+1)</f>
        <v>45560</v>
      </c>
      <c r="C453">
        <f ca="1">+SUMIF(SIMULADOR2!$C$36:$C$155,B453,SIMULADOR2!$S$36:$S$155)</f>
        <v>0</v>
      </c>
    </row>
    <row r="454" spans="1:3" x14ac:dyDescent="0.2">
      <c r="A454">
        <f t="shared" si="7"/>
        <v>452</v>
      </c>
      <c r="B454" s="28">
        <f ca="1">+IF(SIMULADOR2!$C$155&lt;TCEA!B453+1,0,TCEA!B453+1)</f>
        <v>45561</v>
      </c>
      <c r="C454">
        <f ca="1">+SUMIF(SIMULADOR2!$C$36:$C$155,B454,SIMULADOR2!$S$36:$S$155)</f>
        <v>0</v>
      </c>
    </row>
    <row r="455" spans="1:3" x14ac:dyDescent="0.2">
      <c r="A455">
        <f t="shared" si="7"/>
        <v>453</v>
      </c>
      <c r="B455" s="28">
        <f ca="1">+IF(SIMULADOR2!$C$155&lt;TCEA!B454+1,0,TCEA!B454+1)</f>
        <v>45562</v>
      </c>
      <c r="C455">
        <f ca="1">+SUMIF(SIMULADOR2!$C$36:$C$155,B455,SIMULADOR2!$S$36:$S$155)</f>
        <v>0</v>
      </c>
    </row>
    <row r="456" spans="1:3" x14ac:dyDescent="0.2">
      <c r="A456">
        <f t="shared" si="7"/>
        <v>454</v>
      </c>
      <c r="B456" s="28">
        <f ca="1">+IF(SIMULADOR2!$C$155&lt;TCEA!B455+1,0,TCEA!B455+1)</f>
        <v>45563</v>
      </c>
      <c r="C456">
        <f ca="1">+SUMIF(SIMULADOR2!$C$36:$C$155,B456,SIMULADOR2!$S$36:$S$155)</f>
        <v>0</v>
      </c>
    </row>
    <row r="457" spans="1:3" x14ac:dyDescent="0.2">
      <c r="A457">
        <f t="shared" si="7"/>
        <v>455</v>
      </c>
      <c r="B457" s="28">
        <f ca="1">+IF(SIMULADOR2!$C$155&lt;TCEA!B456+1,0,TCEA!B456+1)</f>
        <v>45564</v>
      </c>
      <c r="C457">
        <f ca="1">+SUMIF(SIMULADOR2!$C$36:$C$155,B457,SIMULADOR2!$S$36:$S$155)</f>
        <v>0</v>
      </c>
    </row>
    <row r="458" spans="1:3" x14ac:dyDescent="0.2">
      <c r="A458">
        <f t="shared" si="7"/>
        <v>456</v>
      </c>
      <c r="B458" s="28">
        <f ca="1">+IF(SIMULADOR2!$C$155&lt;TCEA!B457+1,0,TCEA!B457+1)</f>
        <v>45565</v>
      </c>
      <c r="C458">
        <f ca="1">+SUMIF(SIMULADOR2!$C$36:$C$155,B458,SIMULADOR2!$S$36:$S$155)</f>
        <v>0</v>
      </c>
    </row>
    <row r="459" spans="1:3" x14ac:dyDescent="0.2">
      <c r="A459">
        <f t="shared" si="7"/>
        <v>457</v>
      </c>
      <c r="B459" s="28">
        <f ca="1">+IF(SIMULADOR2!$C$155&lt;TCEA!B458+1,0,TCEA!B458+1)</f>
        <v>45566</v>
      </c>
      <c r="C459">
        <f ca="1">+SUMIF(SIMULADOR2!$C$36:$C$155,B459,SIMULADOR2!$S$36:$S$155)</f>
        <v>0</v>
      </c>
    </row>
    <row r="460" spans="1:3" x14ac:dyDescent="0.2">
      <c r="A460">
        <f t="shared" si="7"/>
        <v>458</v>
      </c>
      <c r="B460" s="28">
        <f ca="1">+IF(SIMULADOR2!$C$155&lt;TCEA!B459+1,0,TCEA!B459+1)</f>
        <v>45567</v>
      </c>
      <c r="C460">
        <f ca="1">+SUMIF(SIMULADOR2!$C$36:$C$155,B460,SIMULADOR2!$S$36:$S$155)</f>
        <v>0</v>
      </c>
    </row>
    <row r="461" spans="1:3" x14ac:dyDescent="0.2">
      <c r="A461">
        <f t="shared" si="7"/>
        <v>459</v>
      </c>
      <c r="B461" s="28">
        <f ca="1">+IF(SIMULADOR2!$C$155&lt;TCEA!B460+1,0,TCEA!B460+1)</f>
        <v>45568</v>
      </c>
      <c r="C461">
        <f ca="1">+SUMIF(SIMULADOR2!$C$36:$C$155,B461,SIMULADOR2!$S$36:$S$155)</f>
        <v>0</v>
      </c>
    </row>
    <row r="462" spans="1:3" x14ac:dyDescent="0.2">
      <c r="A462">
        <f t="shared" si="7"/>
        <v>460</v>
      </c>
      <c r="B462" s="28">
        <f ca="1">+IF(SIMULADOR2!$C$155&lt;TCEA!B461+1,0,TCEA!B461+1)</f>
        <v>45569</v>
      </c>
      <c r="C462">
        <f ca="1">+SUMIF(SIMULADOR2!$C$36:$C$155,B462,SIMULADOR2!$S$36:$S$155)</f>
        <v>0</v>
      </c>
    </row>
    <row r="463" spans="1:3" x14ac:dyDescent="0.2">
      <c r="A463">
        <f t="shared" si="7"/>
        <v>461</v>
      </c>
      <c r="B463" s="28">
        <f ca="1">+IF(SIMULADOR2!$C$155&lt;TCEA!B462+1,0,TCEA!B462+1)</f>
        <v>45570</v>
      </c>
      <c r="C463">
        <f ca="1">+SUMIF(SIMULADOR2!$C$36:$C$155,B463,SIMULADOR2!$S$36:$S$155)</f>
        <v>0</v>
      </c>
    </row>
    <row r="464" spans="1:3" x14ac:dyDescent="0.2">
      <c r="A464">
        <f t="shared" si="7"/>
        <v>462</v>
      </c>
      <c r="B464" s="28">
        <f ca="1">+IF(SIMULADOR2!$C$155&lt;TCEA!B463+1,0,TCEA!B463+1)</f>
        <v>45571</v>
      </c>
      <c r="C464">
        <f ca="1">+SUMIF(SIMULADOR2!$C$36:$C$155,B464,SIMULADOR2!$S$36:$S$155)</f>
        <v>0</v>
      </c>
    </row>
    <row r="465" spans="1:3" x14ac:dyDescent="0.2">
      <c r="A465">
        <f t="shared" si="7"/>
        <v>463</v>
      </c>
      <c r="B465" s="28">
        <f ca="1">+IF(SIMULADOR2!$C$155&lt;TCEA!B464+1,0,TCEA!B464+1)</f>
        <v>45572</v>
      </c>
      <c r="C465">
        <f ca="1">+SUMIF(SIMULADOR2!$C$36:$C$155,B465,SIMULADOR2!$S$36:$S$155)</f>
        <v>0</v>
      </c>
    </row>
    <row r="466" spans="1:3" x14ac:dyDescent="0.2">
      <c r="A466">
        <f t="shared" si="7"/>
        <v>464</v>
      </c>
      <c r="B466" s="28">
        <f ca="1">+IF(SIMULADOR2!$C$155&lt;TCEA!B465+1,0,TCEA!B465+1)</f>
        <v>45573</v>
      </c>
      <c r="C466">
        <f ca="1">+SUMIF(SIMULADOR2!$C$36:$C$155,B466,SIMULADOR2!$S$36:$S$155)</f>
        <v>0</v>
      </c>
    </row>
    <row r="467" spans="1:3" x14ac:dyDescent="0.2">
      <c r="A467">
        <f t="shared" si="7"/>
        <v>465</v>
      </c>
      <c r="B467" s="28">
        <f ca="1">+IF(SIMULADOR2!$C$155&lt;TCEA!B466+1,0,TCEA!B466+1)</f>
        <v>45574</v>
      </c>
      <c r="C467">
        <f ca="1">+SUMIF(SIMULADOR2!$C$36:$C$155,B467,SIMULADOR2!$S$36:$S$155)</f>
        <v>0</v>
      </c>
    </row>
    <row r="468" spans="1:3" x14ac:dyDescent="0.2">
      <c r="A468">
        <f t="shared" si="7"/>
        <v>466</v>
      </c>
      <c r="B468" s="28">
        <f ca="1">+IF(SIMULADOR2!$C$155&lt;TCEA!B467+1,0,TCEA!B467+1)</f>
        <v>45575</v>
      </c>
      <c r="C468">
        <f ca="1">+SUMIF(SIMULADOR2!$C$36:$C$155,B468,SIMULADOR2!$S$36:$S$155)</f>
        <v>0</v>
      </c>
    </row>
    <row r="469" spans="1:3" x14ac:dyDescent="0.2">
      <c r="A469">
        <f t="shared" si="7"/>
        <v>467</v>
      </c>
      <c r="B469" s="28">
        <f ca="1">+IF(SIMULADOR2!$C$155&lt;TCEA!B468+1,0,TCEA!B468+1)</f>
        <v>45576</v>
      </c>
      <c r="C469">
        <f ca="1">+SUMIF(SIMULADOR2!$C$36:$C$155,B469,SIMULADOR2!$S$36:$S$155)</f>
        <v>0</v>
      </c>
    </row>
    <row r="470" spans="1:3" x14ac:dyDescent="0.2">
      <c r="A470">
        <f t="shared" si="7"/>
        <v>468</v>
      </c>
      <c r="B470" s="28">
        <f ca="1">+IF(SIMULADOR2!$C$155&lt;TCEA!B469+1,0,TCEA!B469+1)</f>
        <v>45577</v>
      </c>
      <c r="C470">
        <f ca="1">+SUMIF(SIMULADOR2!$C$36:$C$155,B470,SIMULADOR2!$S$36:$S$155)</f>
        <v>0</v>
      </c>
    </row>
    <row r="471" spans="1:3" x14ac:dyDescent="0.2">
      <c r="A471">
        <f t="shared" si="7"/>
        <v>469</v>
      </c>
      <c r="B471" s="28">
        <f ca="1">+IF(SIMULADOR2!$C$155&lt;TCEA!B470+1,0,TCEA!B470+1)</f>
        <v>45578</v>
      </c>
      <c r="C471">
        <f ca="1">+SUMIF(SIMULADOR2!$C$36:$C$155,B471,SIMULADOR2!$S$36:$S$155)</f>
        <v>0</v>
      </c>
    </row>
    <row r="472" spans="1:3" x14ac:dyDescent="0.2">
      <c r="A472">
        <f t="shared" si="7"/>
        <v>470</v>
      </c>
      <c r="B472" s="28">
        <f ca="1">+IF(SIMULADOR2!$C$155&lt;TCEA!B471+1,0,TCEA!B471+1)</f>
        <v>45579</v>
      </c>
      <c r="C472">
        <f ca="1">+SUMIF(SIMULADOR2!$C$36:$C$155,B472,SIMULADOR2!$S$36:$S$155)</f>
        <v>0</v>
      </c>
    </row>
    <row r="473" spans="1:3" x14ac:dyDescent="0.2">
      <c r="A473">
        <f t="shared" si="7"/>
        <v>471</v>
      </c>
      <c r="B473" s="28">
        <f ca="1">+IF(SIMULADOR2!$C$155&lt;TCEA!B472+1,0,TCEA!B472+1)</f>
        <v>45580</v>
      </c>
      <c r="C473">
        <f ca="1">+SUMIF(SIMULADOR2!$C$36:$C$155,B473,SIMULADOR2!$S$36:$S$155)</f>
        <v>0</v>
      </c>
    </row>
    <row r="474" spans="1:3" x14ac:dyDescent="0.2">
      <c r="A474">
        <f t="shared" si="7"/>
        <v>472</v>
      </c>
      <c r="B474" s="28">
        <f ca="1">+IF(SIMULADOR2!$C$155&lt;TCEA!B473+1,0,TCEA!B473+1)</f>
        <v>45581</v>
      </c>
      <c r="C474">
        <f ca="1">+SUMIF(SIMULADOR2!$C$36:$C$155,B474,SIMULADOR2!$S$36:$S$155)</f>
        <v>0</v>
      </c>
    </row>
    <row r="475" spans="1:3" x14ac:dyDescent="0.2">
      <c r="A475">
        <f t="shared" si="7"/>
        <v>473</v>
      </c>
      <c r="B475" s="28">
        <f ca="1">+IF(SIMULADOR2!$C$155&lt;TCEA!B474+1,0,TCEA!B474+1)</f>
        <v>45582</v>
      </c>
      <c r="C475">
        <f ca="1">+SUMIF(SIMULADOR2!$C$36:$C$155,B475,SIMULADOR2!$S$36:$S$155)</f>
        <v>0</v>
      </c>
    </row>
    <row r="476" spans="1:3" x14ac:dyDescent="0.2">
      <c r="A476">
        <f t="shared" si="7"/>
        <v>474</v>
      </c>
      <c r="B476" s="28">
        <f ca="1">+IF(SIMULADOR2!$C$155&lt;TCEA!B475+1,0,TCEA!B475+1)</f>
        <v>45583</v>
      </c>
      <c r="C476">
        <f ca="1">+SUMIF(SIMULADOR2!$C$36:$C$155,B476,SIMULADOR2!$S$36:$S$155)</f>
        <v>0</v>
      </c>
    </row>
    <row r="477" spans="1:3" x14ac:dyDescent="0.2">
      <c r="A477">
        <f t="shared" si="7"/>
        <v>475</v>
      </c>
      <c r="B477" s="28">
        <f ca="1">+IF(SIMULADOR2!$C$155&lt;TCEA!B476+1,0,TCEA!B476+1)</f>
        <v>45584</v>
      </c>
      <c r="C477">
        <f ca="1">+SUMIF(SIMULADOR2!$C$36:$C$155,B477,SIMULADOR2!$S$36:$S$155)</f>
        <v>0</v>
      </c>
    </row>
    <row r="478" spans="1:3" x14ac:dyDescent="0.2">
      <c r="A478">
        <f t="shared" si="7"/>
        <v>476</v>
      </c>
      <c r="B478" s="28">
        <f ca="1">+IF(SIMULADOR2!$C$155&lt;TCEA!B477+1,0,TCEA!B477+1)</f>
        <v>45585</v>
      </c>
      <c r="C478">
        <f ca="1">+SUMIF(SIMULADOR2!$C$36:$C$155,B478,SIMULADOR2!$S$36:$S$155)</f>
        <v>0</v>
      </c>
    </row>
    <row r="479" spans="1:3" x14ac:dyDescent="0.2">
      <c r="A479">
        <f t="shared" si="7"/>
        <v>477</v>
      </c>
      <c r="B479" s="28">
        <f ca="1">+IF(SIMULADOR2!$C$155&lt;TCEA!B478+1,0,TCEA!B478+1)</f>
        <v>45586</v>
      </c>
      <c r="C479">
        <f ca="1">+SUMIF(SIMULADOR2!$C$36:$C$155,B479,SIMULADOR2!$S$36:$S$155)</f>
        <v>0</v>
      </c>
    </row>
    <row r="480" spans="1:3" x14ac:dyDescent="0.2">
      <c r="A480">
        <f t="shared" si="7"/>
        <v>478</v>
      </c>
      <c r="B480" s="28">
        <f ca="1">+IF(SIMULADOR2!$C$155&lt;TCEA!B479+1,0,TCEA!B479+1)</f>
        <v>45587</v>
      </c>
      <c r="C480">
        <f ca="1">+SUMIF(SIMULADOR2!$C$36:$C$155,B480,SIMULADOR2!$S$36:$S$155)</f>
        <v>0</v>
      </c>
    </row>
    <row r="481" spans="1:3" x14ac:dyDescent="0.2">
      <c r="A481">
        <f t="shared" si="7"/>
        <v>479</v>
      </c>
      <c r="B481" s="28">
        <f ca="1">+IF(SIMULADOR2!$C$155&lt;TCEA!B480+1,0,TCEA!B480+1)</f>
        <v>45588</v>
      </c>
      <c r="C481">
        <f ca="1">+SUMIF(SIMULADOR2!$C$36:$C$155,B481,SIMULADOR2!$S$36:$S$155)</f>
        <v>0</v>
      </c>
    </row>
    <row r="482" spans="1:3" x14ac:dyDescent="0.2">
      <c r="A482">
        <f t="shared" si="7"/>
        <v>480</v>
      </c>
      <c r="B482" s="28">
        <f ca="1">+IF(SIMULADOR2!$C$155&lt;TCEA!B481+1,0,TCEA!B481+1)</f>
        <v>45589</v>
      </c>
      <c r="C482">
        <f ca="1">+SUMIF(SIMULADOR2!$C$36:$C$155,B482,SIMULADOR2!$S$36:$S$155)</f>
        <v>0</v>
      </c>
    </row>
    <row r="483" spans="1:3" x14ac:dyDescent="0.2">
      <c r="A483">
        <f t="shared" si="7"/>
        <v>481</v>
      </c>
      <c r="B483" s="28">
        <f ca="1">+IF(SIMULADOR2!$C$155&lt;TCEA!B482+1,0,TCEA!B482+1)</f>
        <v>45590</v>
      </c>
      <c r="C483">
        <f ca="1">+SUMIF(SIMULADOR2!$C$36:$C$155,B483,SIMULADOR2!$S$36:$S$155)</f>
        <v>0</v>
      </c>
    </row>
    <row r="484" spans="1:3" x14ac:dyDescent="0.2">
      <c r="A484">
        <f t="shared" si="7"/>
        <v>482</v>
      </c>
      <c r="B484" s="28">
        <f ca="1">+IF(SIMULADOR2!$C$155&lt;TCEA!B483+1,0,TCEA!B483+1)</f>
        <v>45591</v>
      </c>
      <c r="C484">
        <f ca="1">+SUMIF(SIMULADOR2!$C$36:$C$155,B484,SIMULADOR2!$S$36:$S$155)</f>
        <v>0</v>
      </c>
    </row>
    <row r="485" spans="1:3" x14ac:dyDescent="0.2">
      <c r="A485">
        <f t="shared" si="7"/>
        <v>483</v>
      </c>
      <c r="B485" s="28">
        <f ca="1">+IF(SIMULADOR2!$C$155&lt;TCEA!B484+1,0,TCEA!B484+1)</f>
        <v>45592</v>
      </c>
      <c r="C485">
        <f ca="1">+SUMIF(SIMULADOR2!$C$36:$C$155,B485,SIMULADOR2!$S$36:$S$155)</f>
        <v>0</v>
      </c>
    </row>
    <row r="486" spans="1:3" x14ac:dyDescent="0.2">
      <c r="A486">
        <f t="shared" si="7"/>
        <v>484</v>
      </c>
      <c r="B486" s="28">
        <f ca="1">+IF(SIMULADOR2!$C$155&lt;TCEA!B485+1,0,TCEA!B485+1)</f>
        <v>45593</v>
      </c>
      <c r="C486">
        <f ca="1">+SUMIF(SIMULADOR2!$C$36:$C$155,B486,SIMULADOR2!$S$36:$S$155)</f>
        <v>0</v>
      </c>
    </row>
    <row r="487" spans="1:3" x14ac:dyDescent="0.2">
      <c r="A487">
        <f t="shared" si="7"/>
        <v>485</v>
      </c>
      <c r="B487" s="28">
        <f ca="1">+IF(SIMULADOR2!$C$155&lt;TCEA!B486+1,0,TCEA!B486+1)</f>
        <v>45594</v>
      </c>
      <c r="C487">
        <f ca="1">+SUMIF(SIMULADOR2!$C$36:$C$155,B487,SIMULADOR2!$S$36:$S$155)</f>
        <v>0</v>
      </c>
    </row>
    <row r="488" spans="1:3" x14ac:dyDescent="0.2">
      <c r="A488">
        <f t="shared" si="7"/>
        <v>486</v>
      </c>
      <c r="B488" s="28">
        <f ca="1">+IF(SIMULADOR2!$C$155&lt;TCEA!B487+1,0,TCEA!B487+1)</f>
        <v>45595</v>
      </c>
      <c r="C488">
        <f ca="1">+SUMIF(SIMULADOR2!$C$36:$C$155,B488,SIMULADOR2!$S$36:$S$155)</f>
        <v>0</v>
      </c>
    </row>
    <row r="489" spans="1:3" x14ac:dyDescent="0.2">
      <c r="A489">
        <f t="shared" si="7"/>
        <v>487</v>
      </c>
      <c r="B489" s="28">
        <f ca="1">+IF(SIMULADOR2!$C$155&lt;TCEA!B488+1,0,TCEA!B488+1)</f>
        <v>45596</v>
      </c>
      <c r="C489">
        <f ca="1">+SUMIF(SIMULADOR2!$C$36:$C$155,B489,SIMULADOR2!$S$36:$S$155)</f>
        <v>0</v>
      </c>
    </row>
    <row r="490" spans="1:3" x14ac:dyDescent="0.2">
      <c r="A490">
        <f t="shared" si="7"/>
        <v>488</v>
      </c>
      <c r="B490" s="28">
        <f ca="1">+IF(SIMULADOR2!$C$155&lt;TCEA!B489+1,0,TCEA!B489+1)</f>
        <v>45597</v>
      </c>
      <c r="C490">
        <f ca="1">+SUMIF(SIMULADOR2!$C$36:$C$155,B490,SIMULADOR2!$S$36:$S$155)</f>
        <v>0</v>
      </c>
    </row>
    <row r="491" spans="1:3" x14ac:dyDescent="0.2">
      <c r="A491">
        <f t="shared" si="7"/>
        <v>489</v>
      </c>
      <c r="B491" s="28">
        <f ca="1">+IF(SIMULADOR2!$C$155&lt;TCEA!B490+1,0,TCEA!B490+1)</f>
        <v>45598</v>
      </c>
      <c r="C491">
        <f ca="1">+SUMIF(SIMULADOR2!$C$36:$C$155,B491,SIMULADOR2!$S$36:$S$155)</f>
        <v>0</v>
      </c>
    </row>
    <row r="492" spans="1:3" x14ac:dyDescent="0.2">
      <c r="A492">
        <f t="shared" si="7"/>
        <v>490</v>
      </c>
      <c r="B492" s="28">
        <f ca="1">+IF(SIMULADOR2!$C$155&lt;TCEA!B491+1,0,TCEA!B491+1)</f>
        <v>45599</v>
      </c>
      <c r="C492">
        <f ca="1">+SUMIF(SIMULADOR2!$C$36:$C$155,B492,SIMULADOR2!$S$36:$S$155)</f>
        <v>0</v>
      </c>
    </row>
    <row r="493" spans="1:3" x14ac:dyDescent="0.2">
      <c r="A493">
        <f t="shared" si="7"/>
        <v>491</v>
      </c>
      <c r="B493" s="28">
        <f ca="1">+IF(SIMULADOR2!$C$155&lt;TCEA!B492+1,0,TCEA!B492+1)</f>
        <v>45600</v>
      </c>
      <c r="C493">
        <f ca="1">+SUMIF(SIMULADOR2!$C$36:$C$155,B493,SIMULADOR2!$S$36:$S$155)</f>
        <v>0</v>
      </c>
    </row>
    <row r="494" spans="1:3" x14ac:dyDescent="0.2">
      <c r="A494">
        <f t="shared" si="7"/>
        <v>492</v>
      </c>
      <c r="B494" s="28">
        <f ca="1">+IF(SIMULADOR2!$C$155&lt;TCEA!B493+1,0,TCEA!B493+1)</f>
        <v>45601</v>
      </c>
      <c r="C494">
        <f ca="1">+SUMIF(SIMULADOR2!$C$36:$C$155,B494,SIMULADOR2!$S$36:$S$155)</f>
        <v>0</v>
      </c>
    </row>
    <row r="495" spans="1:3" x14ac:dyDescent="0.2">
      <c r="A495">
        <f t="shared" si="7"/>
        <v>493</v>
      </c>
      <c r="B495" s="28">
        <f ca="1">+IF(SIMULADOR2!$C$155&lt;TCEA!B494+1,0,TCEA!B494+1)</f>
        <v>45602</v>
      </c>
      <c r="C495">
        <f ca="1">+SUMIF(SIMULADOR2!$C$36:$C$155,B495,SIMULADOR2!$S$36:$S$155)</f>
        <v>0</v>
      </c>
    </row>
    <row r="496" spans="1:3" x14ac:dyDescent="0.2">
      <c r="A496">
        <f t="shared" si="7"/>
        <v>494</v>
      </c>
      <c r="B496" s="28">
        <f ca="1">+IF(SIMULADOR2!$C$155&lt;TCEA!B495+1,0,TCEA!B495+1)</f>
        <v>45603</v>
      </c>
      <c r="C496">
        <f ca="1">+SUMIF(SIMULADOR2!$C$36:$C$155,B496,SIMULADOR2!$S$36:$S$155)</f>
        <v>0</v>
      </c>
    </row>
    <row r="497" spans="1:3" x14ac:dyDescent="0.2">
      <c r="A497">
        <f t="shared" si="7"/>
        <v>495</v>
      </c>
      <c r="B497" s="28">
        <f ca="1">+IF(SIMULADOR2!$C$155&lt;TCEA!B496+1,0,TCEA!B496+1)</f>
        <v>45604</v>
      </c>
      <c r="C497">
        <f ca="1">+SUMIF(SIMULADOR2!$C$36:$C$155,B497,SIMULADOR2!$S$36:$S$155)</f>
        <v>0</v>
      </c>
    </row>
    <row r="498" spans="1:3" x14ac:dyDescent="0.2">
      <c r="A498">
        <f t="shared" si="7"/>
        <v>496</v>
      </c>
      <c r="B498" s="28">
        <f ca="1">+IF(SIMULADOR2!$C$155&lt;TCEA!B497+1,0,TCEA!B497+1)</f>
        <v>45605</v>
      </c>
      <c r="C498">
        <f ca="1">+SUMIF(SIMULADOR2!$C$36:$C$155,B498,SIMULADOR2!$S$36:$S$155)</f>
        <v>0</v>
      </c>
    </row>
    <row r="499" spans="1:3" x14ac:dyDescent="0.2">
      <c r="A499">
        <f t="shared" si="7"/>
        <v>497</v>
      </c>
      <c r="B499" s="28">
        <f ca="1">+IF(SIMULADOR2!$C$155&lt;TCEA!B498+1,0,TCEA!B498+1)</f>
        <v>45606</v>
      </c>
      <c r="C499">
        <f ca="1">+SUMIF(SIMULADOR2!$C$36:$C$155,B499,SIMULADOR2!$S$36:$S$155)</f>
        <v>0</v>
      </c>
    </row>
    <row r="500" spans="1:3" x14ac:dyDescent="0.2">
      <c r="A500">
        <f t="shared" si="7"/>
        <v>498</v>
      </c>
      <c r="B500" s="28">
        <f ca="1">+IF(SIMULADOR2!$C$155&lt;TCEA!B499+1,0,TCEA!B499+1)</f>
        <v>45607</v>
      </c>
      <c r="C500">
        <f ca="1">+SUMIF(SIMULADOR2!$C$36:$C$155,B500,SIMULADOR2!$S$36:$S$155)</f>
        <v>0</v>
      </c>
    </row>
    <row r="501" spans="1:3" x14ac:dyDescent="0.2">
      <c r="A501">
        <f t="shared" si="7"/>
        <v>499</v>
      </c>
      <c r="B501" s="28">
        <f ca="1">+IF(SIMULADOR2!$C$155&lt;TCEA!B500+1,0,TCEA!B500+1)</f>
        <v>45608</v>
      </c>
      <c r="C501">
        <f ca="1">+SUMIF(SIMULADOR2!$C$36:$C$155,B501,SIMULADOR2!$S$36:$S$155)</f>
        <v>0</v>
      </c>
    </row>
    <row r="502" spans="1:3" x14ac:dyDescent="0.2">
      <c r="A502">
        <f t="shared" si="7"/>
        <v>500</v>
      </c>
      <c r="B502" s="28">
        <f ca="1">+IF(SIMULADOR2!$C$155&lt;TCEA!B501+1,0,TCEA!B501+1)</f>
        <v>45609</v>
      </c>
      <c r="C502">
        <f ca="1">+SUMIF(SIMULADOR2!$C$36:$C$155,B502,SIMULADOR2!$S$36:$S$155)</f>
        <v>0</v>
      </c>
    </row>
    <row r="503" spans="1:3" x14ac:dyDescent="0.2">
      <c r="A503">
        <f t="shared" si="7"/>
        <v>501</v>
      </c>
      <c r="B503" s="28">
        <f ca="1">+IF(SIMULADOR2!$C$155&lt;TCEA!B502+1,0,TCEA!B502+1)</f>
        <v>45610</v>
      </c>
      <c r="C503">
        <f ca="1">+SUMIF(SIMULADOR2!$C$36:$C$155,B503,SIMULADOR2!$S$36:$S$155)</f>
        <v>0</v>
      </c>
    </row>
    <row r="504" spans="1:3" x14ac:dyDescent="0.2">
      <c r="A504">
        <f t="shared" si="7"/>
        <v>502</v>
      </c>
      <c r="B504" s="28">
        <f ca="1">+IF(SIMULADOR2!$C$155&lt;TCEA!B503+1,0,TCEA!B503+1)</f>
        <v>45611</v>
      </c>
      <c r="C504">
        <f ca="1">+SUMIF(SIMULADOR2!$C$36:$C$155,B504,SIMULADOR2!$S$36:$S$155)</f>
        <v>0</v>
      </c>
    </row>
    <row r="505" spans="1:3" x14ac:dyDescent="0.2">
      <c r="A505">
        <f t="shared" si="7"/>
        <v>503</v>
      </c>
      <c r="B505" s="28">
        <f ca="1">+IF(SIMULADOR2!$C$155&lt;TCEA!B504+1,0,TCEA!B504+1)</f>
        <v>45612</v>
      </c>
      <c r="C505">
        <f ca="1">+SUMIF(SIMULADOR2!$C$36:$C$155,B505,SIMULADOR2!$S$36:$S$155)</f>
        <v>0</v>
      </c>
    </row>
    <row r="506" spans="1:3" x14ac:dyDescent="0.2">
      <c r="A506">
        <f t="shared" si="7"/>
        <v>504</v>
      </c>
      <c r="B506" s="28">
        <f ca="1">+IF(SIMULADOR2!$C$155&lt;TCEA!B505+1,0,TCEA!B505+1)</f>
        <v>45613</v>
      </c>
      <c r="C506">
        <f ca="1">+SUMIF(SIMULADOR2!$C$36:$C$155,B506,SIMULADOR2!$S$36:$S$155)</f>
        <v>0</v>
      </c>
    </row>
    <row r="507" spans="1:3" x14ac:dyDescent="0.2">
      <c r="A507">
        <f t="shared" si="7"/>
        <v>505</v>
      </c>
      <c r="B507" s="28">
        <f ca="1">+IF(SIMULADOR2!$C$155&lt;TCEA!B506+1,0,TCEA!B506+1)</f>
        <v>45614</v>
      </c>
      <c r="C507">
        <f ca="1">+SUMIF(SIMULADOR2!$C$36:$C$155,B507,SIMULADOR2!$S$36:$S$155)</f>
        <v>0</v>
      </c>
    </row>
    <row r="508" spans="1:3" x14ac:dyDescent="0.2">
      <c r="A508">
        <f t="shared" si="7"/>
        <v>506</v>
      </c>
      <c r="B508" s="28">
        <f ca="1">+IF(SIMULADOR2!$C$155&lt;TCEA!B507+1,0,TCEA!B507+1)</f>
        <v>45615</v>
      </c>
      <c r="C508">
        <f ca="1">+SUMIF(SIMULADOR2!$C$36:$C$155,B508,SIMULADOR2!$S$36:$S$155)</f>
        <v>0</v>
      </c>
    </row>
    <row r="509" spans="1:3" x14ac:dyDescent="0.2">
      <c r="A509">
        <f t="shared" si="7"/>
        <v>507</v>
      </c>
      <c r="B509" s="28">
        <f ca="1">+IF(SIMULADOR2!$C$155&lt;TCEA!B508+1,0,TCEA!B508+1)</f>
        <v>45616</v>
      </c>
      <c r="C509">
        <f ca="1">+SUMIF(SIMULADOR2!$C$36:$C$155,B509,SIMULADOR2!$S$36:$S$155)</f>
        <v>0</v>
      </c>
    </row>
    <row r="510" spans="1:3" x14ac:dyDescent="0.2">
      <c r="A510">
        <f t="shared" si="7"/>
        <v>508</v>
      </c>
      <c r="B510" s="28">
        <f ca="1">+IF(SIMULADOR2!$C$155&lt;TCEA!B509+1,0,TCEA!B509+1)</f>
        <v>45617</v>
      </c>
      <c r="C510">
        <f ca="1">+SUMIF(SIMULADOR2!$C$36:$C$155,B510,SIMULADOR2!$S$36:$S$155)</f>
        <v>0</v>
      </c>
    </row>
    <row r="511" spans="1:3" x14ac:dyDescent="0.2">
      <c r="A511">
        <f t="shared" si="7"/>
        <v>509</v>
      </c>
      <c r="B511" s="28">
        <f ca="1">+IF(SIMULADOR2!$C$155&lt;TCEA!B510+1,0,TCEA!B510+1)</f>
        <v>45618</v>
      </c>
      <c r="C511">
        <f ca="1">+SUMIF(SIMULADOR2!$C$36:$C$155,B511,SIMULADOR2!$S$36:$S$155)</f>
        <v>0</v>
      </c>
    </row>
    <row r="512" spans="1:3" x14ac:dyDescent="0.2">
      <c r="A512">
        <f t="shared" si="7"/>
        <v>510</v>
      </c>
      <c r="B512" s="28">
        <f ca="1">+IF(SIMULADOR2!$C$155&lt;TCEA!B511+1,0,TCEA!B511+1)</f>
        <v>45619</v>
      </c>
      <c r="C512">
        <f ca="1">+SUMIF(SIMULADOR2!$C$36:$C$155,B512,SIMULADOR2!$S$36:$S$155)</f>
        <v>0</v>
      </c>
    </row>
    <row r="513" spans="1:3" x14ac:dyDescent="0.2">
      <c r="A513">
        <f t="shared" si="7"/>
        <v>511</v>
      </c>
      <c r="B513" s="28">
        <f ca="1">+IF(SIMULADOR2!$C$155&lt;TCEA!B512+1,0,TCEA!B512+1)</f>
        <v>45620</v>
      </c>
      <c r="C513">
        <f ca="1">+SUMIF(SIMULADOR2!$C$36:$C$155,B513,SIMULADOR2!$S$36:$S$155)</f>
        <v>0</v>
      </c>
    </row>
    <row r="514" spans="1:3" x14ac:dyDescent="0.2">
      <c r="A514">
        <f t="shared" si="7"/>
        <v>512</v>
      </c>
      <c r="B514" s="28">
        <f ca="1">+IF(SIMULADOR2!$C$155&lt;TCEA!B513+1,0,TCEA!B513+1)</f>
        <v>45621</v>
      </c>
      <c r="C514">
        <f ca="1">+SUMIF(SIMULADOR2!$C$36:$C$155,B514,SIMULADOR2!$S$36:$S$155)</f>
        <v>0</v>
      </c>
    </row>
    <row r="515" spans="1:3" x14ac:dyDescent="0.2">
      <c r="A515">
        <f t="shared" si="7"/>
        <v>513</v>
      </c>
      <c r="B515" s="28">
        <f ca="1">+IF(SIMULADOR2!$C$155&lt;TCEA!B514+1,0,TCEA!B514+1)</f>
        <v>45622</v>
      </c>
      <c r="C515">
        <f ca="1">+SUMIF(SIMULADOR2!$C$36:$C$155,B515,SIMULADOR2!$S$36:$S$155)</f>
        <v>0</v>
      </c>
    </row>
    <row r="516" spans="1:3" x14ac:dyDescent="0.2">
      <c r="A516">
        <f t="shared" si="7"/>
        <v>514</v>
      </c>
      <c r="B516" s="28">
        <f ca="1">+IF(SIMULADOR2!$C$155&lt;TCEA!B515+1,0,TCEA!B515+1)</f>
        <v>45623</v>
      </c>
      <c r="C516">
        <f ca="1">+SUMIF(SIMULADOR2!$C$36:$C$155,B516,SIMULADOR2!$S$36:$S$155)</f>
        <v>0</v>
      </c>
    </row>
    <row r="517" spans="1:3" x14ac:dyDescent="0.2">
      <c r="A517">
        <f t="shared" ref="A517:A580" si="8">+A516+1</f>
        <v>515</v>
      </c>
      <c r="B517" s="28">
        <f ca="1">+IF(SIMULADOR2!$C$155&lt;TCEA!B516+1,0,TCEA!B516+1)</f>
        <v>45624</v>
      </c>
      <c r="C517">
        <f ca="1">+SUMIF(SIMULADOR2!$C$36:$C$155,B517,SIMULADOR2!$S$36:$S$155)</f>
        <v>0</v>
      </c>
    </row>
    <row r="518" spans="1:3" x14ac:dyDescent="0.2">
      <c r="A518">
        <f t="shared" si="8"/>
        <v>516</v>
      </c>
      <c r="B518" s="28">
        <f ca="1">+IF(SIMULADOR2!$C$155&lt;TCEA!B517+1,0,TCEA!B517+1)</f>
        <v>45625</v>
      </c>
      <c r="C518">
        <f ca="1">+SUMIF(SIMULADOR2!$C$36:$C$155,B518,SIMULADOR2!$S$36:$S$155)</f>
        <v>0</v>
      </c>
    </row>
    <row r="519" spans="1:3" x14ac:dyDescent="0.2">
      <c r="A519">
        <f t="shared" si="8"/>
        <v>517</v>
      </c>
      <c r="B519" s="28">
        <f ca="1">+IF(SIMULADOR2!$C$155&lt;TCEA!B518+1,0,TCEA!B518+1)</f>
        <v>45626</v>
      </c>
      <c r="C519">
        <f ca="1">+SUMIF(SIMULADOR2!$C$36:$C$155,B519,SIMULADOR2!$S$36:$S$155)</f>
        <v>0</v>
      </c>
    </row>
    <row r="520" spans="1:3" x14ac:dyDescent="0.2">
      <c r="A520">
        <f t="shared" si="8"/>
        <v>518</v>
      </c>
      <c r="B520" s="28">
        <f ca="1">+IF(SIMULADOR2!$C$155&lt;TCEA!B519+1,0,TCEA!B519+1)</f>
        <v>45627</v>
      </c>
      <c r="C520">
        <f ca="1">+SUMIF(SIMULADOR2!$C$36:$C$155,B520,SIMULADOR2!$S$36:$S$155)</f>
        <v>0</v>
      </c>
    </row>
    <row r="521" spans="1:3" x14ac:dyDescent="0.2">
      <c r="A521">
        <f t="shared" si="8"/>
        <v>519</v>
      </c>
      <c r="B521" s="28">
        <f ca="1">+IF(SIMULADOR2!$C$155&lt;TCEA!B520+1,0,TCEA!B520+1)</f>
        <v>45628</v>
      </c>
      <c r="C521">
        <f ca="1">+SUMIF(SIMULADOR2!$C$36:$C$155,B521,SIMULADOR2!$S$36:$S$155)</f>
        <v>0</v>
      </c>
    </row>
    <row r="522" spans="1:3" x14ac:dyDescent="0.2">
      <c r="A522">
        <f t="shared" si="8"/>
        <v>520</v>
      </c>
      <c r="B522" s="28">
        <f ca="1">+IF(SIMULADOR2!$C$155&lt;TCEA!B521+1,0,TCEA!B521+1)</f>
        <v>45629</v>
      </c>
      <c r="C522">
        <f ca="1">+SUMIF(SIMULADOR2!$C$36:$C$155,B522,SIMULADOR2!$S$36:$S$155)</f>
        <v>0</v>
      </c>
    </row>
    <row r="523" spans="1:3" x14ac:dyDescent="0.2">
      <c r="A523">
        <f t="shared" si="8"/>
        <v>521</v>
      </c>
      <c r="B523" s="28">
        <f ca="1">+IF(SIMULADOR2!$C$155&lt;TCEA!B522+1,0,TCEA!B522+1)</f>
        <v>45630</v>
      </c>
      <c r="C523">
        <f ca="1">+SUMIF(SIMULADOR2!$C$36:$C$155,B523,SIMULADOR2!$S$36:$S$155)</f>
        <v>0</v>
      </c>
    </row>
    <row r="524" spans="1:3" x14ac:dyDescent="0.2">
      <c r="A524">
        <f t="shared" si="8"/>
        <v>522</v>
      </c>
      <c r="B524" s="28">
        <f ca="1">+IF(SIMULADOR2!$C$155&lt;TCEA!B523+1,0,TCEA!B523+1)</f>
        <v>45631</v>
      </c>
      <c r="C524">
        <f ca="1">+SUMIF(SIMULADOR2!$C$36:$C$155,B524,SIMULADOR2!$S$36:$S$155)</f>
        <v>0</v>
      </c>
    </row>
    <row r="525" spans="1:3" x14ac:dyDescent="0.2">
      <c r="A525">
        <f t="shared" si="8"/>
        <v>523</v>
      </c>
      <c r="B525" s="28">
        <f ca="1">+IF(SIMULADOR2!$C$155&lt;TCEA!B524+1,0,TCEA!B524+1)</f>
        <v>45632</v>
      </c>
      <c r="C525">
        <f ca="1">+SUMIF(SIMULADOR2!$C$36:$C$155,B525,SIMULADOR2!$S$36:$S$155)</f>
        <v>0</v>
      </c>
    </row>
    <row r="526" spans="1:3" x14ac:dyDescent="0.2">
      <c r="A526">
        <f t="shared" si="8"/>
        <v>524</v>
      </c>
      <c r="B526" s="28">
        <f ca="1">+IF(SIMULADOR2!$C$155&lt;TCEA!B525+1,0,TCEA!B525+1)</f>
        <v>45633</v>
      </c>
      <c r="C526">
        <f ca="1">+SUMIF(SIMULADOR2!$C$36:$C$155,B526,SIMULADOR2!$S$36:$S$155)</f>
        <v>0</v>
      </c>
    </row>
    <row r="527" spans="1:3" x14ac:dyDescent="0.2">
      <c r="A527">
        <f t="shared" si="8"/>
        <v>525</v>
      </c>
      <c r="B527" s="28">
        <f ca="1">+IF(SIMULADOR2!$C$155&lt;TCEA!B526+1,0,TCEA!B526+1)</f>
        <v>45634</v>
      </c>
      <c r="C527">
        <f ca="1">+SUMIF(SIMULADOR2!$C$36:$C$155,B527,SIMULADOR2!$S$36:$S$155)</f>
        <v>0</v>
      </c>
    </row>
    <row r="528" spans="1:3" x14ac:dyDescent="0.2">
      <c r="A528">
        <f t="shared" si="8"/>
        <v>526</v>
      </c>
      <c r="B528" s="28">
        <f ca="1">+IF(SIMULADOR2!$C$155&lt;TCEA!B527+1,0,TCEA!B527+1)</f>
        <v>45635</v>
      </c>
      <c r="C528">
        <f ca="1">+SUMIF(SIMULADOR2!$C$36:$C$155,B528,SIMULADOR2!$S$36:$S$155)</f>
        <v>0</v>
      </c>
    </row>
    <row r="529" spans="1:3" x14ac:dyDescent="0.2">
      <c r="A529">
        <f t="shared" si="8"/>
        <v>527</v>
      </c>
      <c r="B529" s="28">
        <f ca="1">+IF(SIMULADOR2!$C$155&lt;TCEA!B528+1,0,TCEA!B528+1)</f>
        <v>45636</v>
      </c>
      <c r="C529">
        <f ca="1">+SUMIF(SIMULADOR2!$C$36:$C$155,B529,SIMULADOR2!$S$36:$S$155)</f>
        <v>0</v>
      </c>
    </row>
    <row r="530" spans="1:3" x14ac:dyDescent="0.2">
      <c r="A530">
        <f t="shared" si="8"/>
        <v>528</v>
      </c>
      <c r="B530" s="28">
        <f ca="1">+IF(SIMULADOR2!$C$155&lt;TCEA!B529+1,0,TCEA!B529+1)</f>
        <v>45637</v>
      </c>
      <c r="C530">
        <f ca="1">+SUMIF(SIMULADOR2!$C$36:$C$155,B530,SIMULADOR2!$S$36:$S$155)</f>
        <v>0</v>
      </c>
    </row>
    <row r="531" spans="1:3" x14ac:dyDescent="0.2">
      <c r="A531">
        <f t="shared" si="8"/>
        <v>529</v>
      </c>
      <c r="B531" s="28">
        <f ca="1">+IF(SIMULADOR2!$C$155&lt;TCEA!B530+1,0,TCEA!B530+1)</f>
        <v>45638</v>
      </c>
      <c r="C531">
        <f ca="1">+SUMIF(SIMULADOR2!$C$36:$C$155,B531,SIMULADOR2!$S$36:$S$155)</f>
        <v>0</v>
      </c>
    </row>
    <row r="532" spans="1:3" x14ac:dyDescent="0.2">
      <c r="A532">
        <f t="shared" si="8"/>
        <v>530</v>
      </c>
      <c r="B532" s="28">
        <f ca="1">+IF(SIMULADOR2!$C$155&lt;TCEA!B531+1,0,TCEA!B531+1)</f>
        <v>45639</v>
      </c>
      <c r="C532">
        <f ca="1">+SUMIF(SIMULADOR2!$C$36:$C$155,B532,SIMULADOR2!$S$36:$S$155)</f>
        <v>0</v>
      </c>
    </row>
    <row r="533" spans="1:3" x14ac:dyDescent="0.2">
      <c r="A533">
        <f t="shared" si="8"/>
        <v>531</v>
      </c>
      <c r="B533" s="28">
        <f ca="1">+IF(SIMULADOR2!$C$155&lt;TCEA!B532+1,0,TCEA!B532+1)</f>
        <v>45640</v>
      </c>
      <c r="C533">
        <f ca="1">+SUMIF(SIMULADOR2!$C$36:$C$155,B533,SIMULADOR2!$S$36:$S$155)</f>
        <v>0</v>
      </c>
    </row>
    <row r="534" spans="1:3" x14ac:dyDescent="0.2">
      <c r="A534">
        <f t="shared" si="8"/>
        <v>532</v>
      </c>
      <c r="B534" s="28">
        <f ca="1">+IF(SIMULADOR2!$C$155&lt;TCEA!B533+1,0,TCEA!B533+1)</f>
        <v>45641</v>
      </c>
      <c r="C534">
        <f ca="1">+SUMIF(SIMULADOR2!$C$36:$C$155,B534,SIMULADOR2!$S$36:$S$155)</f>
        <v>0</v>
      </c>
    </row>
    <row r="535" spans="1:3" x14ac:dyDescent="0.2">
      <c r="A535">
        <f t="shared" si="8"/>
        <v>533</v>
      </c>
      <c r="B535" s="28">
        <f ca="1">+IF(SIMULADOR2!$C$155&lt;TCEA!B534+1,0,TCEA!B534+1)</f>
        <v>45642</v>
      </c>
      <c r="C535">
        <f ca="1">+SUMIF(SIMULADOR2!$C$36:$C$155,B535,SIMULADOR2!$S$36:$S$155)</f>
        <v>0</v>
      </c>
    </row>
    <row r="536" spans="1:3" x14ac:dyDescent="0.2">
      <c r="A536">
        <f t="shared" si="8"/>
        <v>534</v>
      </c>
      <c r="B536" s="28">
        <f ca="1">+IF(SIMULADOR2!$C$155&lt;TCEA!B535+1,0,TCEA!B535+1)</f>
        <v>45643</v>
      </c>
      <c r="C536">
        <f ca="1">+SUMIF(SIMULADOR2!$C$36:$C$155,B536,SIMULADOR2!$S$36:$S$155)</f>
        <v>0</v>
      </c>
    </row>
    <row r="537" spans="1:3" x14ac:dyDescent="0.2">
      <c r="A537">
        <f t="shared" si="8"/>
        <v>535</v>
      </c>
      <c r="B537" s="28">
        <f ca="1">+IF(SIMULADOR2!$C$155&lt;TCEA!B536+1,0,TCEA!B536+1)</f>
        <v>45644</v>
      </c>
      <c r="C537">
        <f ca="1">+SUMIF(SIMULADOR2!$C$36:$C$155,B537,SIMULADOR2!$S$36:$S$155)</f>
        <v>0</v>
      </c>
    </row>
    <row r="538" spans="1:3" x14ac:dyDescent="0.2">
      <c r="A538">
        <f t="shared" si="8"/>
        <v>536</v>
      </c>
      <c r="B538" s="28">
        <f ca="1">+IF(SIMULADOR2!$C$155&lt;TCEA!B537+1,0,TCEA!B537+1)</f>
        <v>45645</v>
      </c>
      <c r="C538">
        <f ca="1">+SUMIF(SIMULADOR2!$C$36:$C$155,B538,SIMULADOR2!$S$36:$S$155)</f>
        <v>0</v>
      </c>
    </row>
    <row r="539" spans="1:3" x14ac:dyDescent="0.2">
      <c r="A539">
        <f t="shared" si="8"/>
        <v>537</v>
      </c>
      <c r="B539" s="28">
        <f ca="1">+IF(SIMULADOR2!$C$155&lt;TCEA!B538+1,0,TCEA!B538+1)</f>
        <v>45646</v>
      </c>
      <c r="C539">
        <f ca="1">+SUMIF(SIMULADOR2!$C$36:$C$155,B539,SIMULADOR2!$S$36:$S$155)</f>
        <v>0</v>
      </c>
    </row>
    <row r="540" spans="1:3" x14ac:dyDescent="0.2">
      <c r="A540">
        <f t="shared" si="8"/>
        <v>538</v>
      </c>
      <c r="B540" s="28">
        <f ca="1">+IF(SIMULADOR2!$C$155&lt;TCEA!B539+1,0,TCEA!B539+1)</f>
        <v>45647</v>
      </c>
      <c r="C540">
        <f ca="1">+SUMIF(SIMULADOR2!$C$36:$C$155,B540,SIMULADOR2!$S$36:$S$155)</f>
        <v>0</v>
      </c>
    </row>
    <row r="541" spans="1:3" x14ac:dyDescent="0.2">
      <c r="A541">
        <f t="shared" si="8"/>
        <v>539</v>
      </c>
      <c r="B541" s="28">
        <f ca="1">+IF(SIMULADOR2!$C$155&lt;TCEA!B540+1,0,TCEA!B540+1)</f>
        <v>45648</v>
      </c>
      <c r="C541">
        <f ca="1">+SUMIF(SIMULADOR2!$C$36:$C$155,B541,SIMULADOR2!$S$36:$S$155)</f>
        <v>0</v>
      </c>
    </row>
    <row r="542" spans="1:3" x14ac:dyDescent="0.2">
      <c r="A542">
        <f t="shared" si="8"/>
        <v>540</v>
      </c>
      <c r="B542" s="28">
        <f ca="1">+IF(SIMULADOR2!$C$155&lt;TCEA!B541+1,0,TCEA!B541+1)</f>
        <v>45649</v>
      </c>
      <c r="C542">
        <f ca="1">+SUMIF(SIMULADOR2!$C$36:$C$155,B542,SIMULADOR2!$S$36:$S$155)</f>
        <v>0</v>
      </c>
    </row>
    <row r="543" spans="1:3" x14ac:dyDescent="0.2">
      <c r="A543">
        <f t="shared" si="8"/>
        <v>541</v>
      </c>
      <c r="B543" s="28">
        <f ca="1">+IF(SIMULADOR2!$C$155&lt;TCEA!B542+1,0,TCEA!B542+1)</f>
        <v>45650</v>
      </c>
      <c r="C543">
        <f ca="1">+SUMIF(SIMULADOR2!$C$36:$C$155,B543,SIMULADOR2!$S$36:$S$155)</f>
        <v>0</v>
      </c>
    </row>
    <row r="544" spans="1:3" x14ac:dyDescent="0.2">
      <c r="A544">
        <f t="shared" si="8"/>
        <v>542</v>
      </c>
      <c r="B544" s="28">
        <f ca="1">+IF(SIMULADOR2!$C$155&lt;TCEA!B543+1,0,TCEA!B543+1)</f>
        <v>45651</v>
      </c>
      <c r="C544">
        <f ca="1">+SUMIF(SIMULADOR2!$C$36:$C$155,B544,SIMULADOR2!$S$36:$S$155)</f>
        <v>0</v>
      </c>
    </row>
    <row r="545" spans="1:3" x14ac:dyDescent="0.2">
      <c r="A545">
        <f t="shared" si="8"/>
        <v>543</v>
      </c>
      <c r="B545" s="28">
        <f ca="1">+IF(SIMULADOR2!$C$155&lt;TCEA!B544+1,0,TCEA!B544+1)</f>
        <v>45652</v>
      </c>
      <c r="C545">
        <f ca="1">+SUMIF(SIMULADOR2!$C$36:$C$155,B545,SIMULADOR2!$S$36:$S$155)</f>
        <v>0</v>
      </c>
    </row>
    <row r="546" spans="1:3" x14ac:dyDescent="0.2">
      <c r="A546">
        <f t="shared" si="8"/>
        <v>544</v>
      </c>
      <c r="B546" s="28">
        <f ca="1">+IF(SIMULADOR2!$C$155&lt;TCEA!B545+1,0,TCEA!B545+1)</f>
        <v>45653</v>
      </c>
      <c r="C546">
        <f ca="1">+SUMIF(SIMULADOR2!$C$36:$C$155,B546,SIMULADOR2!$S$36:$S$155)</f>
        <v>0</v>
      </c>
    </row>
    <row r="547" spans="1:3" x14ac:dyDescent="0.2">
      <c r="A547">
        <f t="shared" si="8"/>
        <v>545</v>
      </c>
      <c r="B547" s="28">
        <f ca="1">+IF(SIMULADOR2!$C$155&lt;TCEA!B546+1,0,TCEA!B546+1)</f>
        <v>45654</v>
      </c>
      <c r="C547">
        <f ca="1">+SUMIF(SIMULADOR2!$C$36:$C$155,B547,SIMULADOR2!$S$36:$S$155)</f>
        <v>0</v>
      </c>
    </row>
    <row r="548" spans="1:3" x14ac:dyDescent="0.2">
      <c r="A548">
        <f t="shared" si="8"/>
        <v>546</v>
      </c>
      <c r="B548" s="28">
        <f ca="1">+IF(SIMULADOR2!$C$155&lt;TCEA!B547+1,0,TCEA!B547+1)</f>
        <v>45655</v>
      </c>
      <c r="C548">
        <f ca="1">+SUMIF(SIMULADOR2!$C$36:$C$155,B548,SIMULADOR2!$S$36:$S$155)</f>
        <v>0</v>
      </c>
    </row>
    <row r="549" spans="1:3" x14ac:dyDescent="0.2">
      <c r="A549">
        <f t="shared" si="8"/>
        <v>547</v>
      </c>
      <c r="B549" s="28">
        <f ca="1">+IF(SIMULADOR2!$C$155&lt;TCEA!B548+1,0,TCEA!B548+1)</f>
        <v>45656</v>
      </c>
      <c r="C549">
        <f ca="1">+SUMIF(SIMULADOR2!$C$36:$C$155,B549,SIMULADOR2!$S$36:$S$155)</f>
        <v>0</v>
      </c>
    </row>
    <row r="550" spans="1:3" x14ac:dyDescent="0.2">
      <c r="A550">
        <f t="shared" si="8"/>
        <v>548</v>
      </c>
      <c r="B550" s="28">
        <f ca="1">+IF(SIMULADOR2!$C$155&lt;TCEA!B549+1,0,TCEA!B549+1)</f>
        <v>45657</v>
      </c>
      <c r="C550">
        <f ca="1">+SUMIF(SIMULADOR2!$C$36:$C$155,B550,SIMULADOR2!$S$36:$S$155)</f>
        <v>0</v>
      </c>
    </row>
    <row r="551" spans="1:3" x14ac:dyDescent="0.2">
      <c r="A551">
        <f t="shared" si="8"/>
        <v>549</v>
      </c>
      <c r="B551" s="28">
        <f ca="1">+IF(SIMULADOR2!$C$155&lt;TCEA!B550+1,0,TCEA!B550+1)</f>
        <v>45658</v>
      </c>
      <c r="C551">
        <f ca="1">+SUMIF(SIMULADOR2!$C$36:$C$155,B551,SIMULADOR2!$S$36:$S$155)</f>
        <v>0</v>
      </c>
    </row>
    <row r="552" spans="1:3" x14ac:dyDescent="0.2">
      <c r="A552">
        <f t="shared" si="8"/>
        <v>550</v>
      </c>
      <c r="B552" s="28">
        <f ca="1">+IF(SIMULADOR2!$C$155&lt;TCEA!B551+1,0,TCEA!B551+1)</f>
        <v>45659</v>
      </c>
      <c r="C552">
        <f ca="1">+SUMIF(SIMULADOR2!$C$36:$C$155,B552,SIMULADOR2!$S$36:$S$155)</f>
        <v>0</v>
      </c>
    </row>
    <row r="553" spans="1:3" x14ac:dyDescent="0.2">
      <c r="A553">
        <f t="shared" si="8"/>
        <v>551</v>
      </c>
      <c r="B553" s="28">
        <f ca="1">+IF(SIMULADOR2!$C$155&lt;TCEA!B552+1,0,TCEA!B552+1)</f>
        <v>45660</v>
      </c>
      <c r="C553">
        <f ca="1">+SUMIF(SIMULADOR2!$C$36:$C$155,B553,SIMULADOR2!$S$36:$S$155)</f>
        <v>0</v>
      </c>
    </row>
    <row r="554" spans="1:3" x14ac:dyDescent="0.2">
      <c r="A554">
        <f t="shared" si="8"/>
        <v>552</v>
      </c>
      <c r="B554" s="28">
        <f ca="1">+IF(SIMULADOR2!$C$155&lt;TCEA!B553+1,0,TCEA!B553+1)</f>
        <v>45661</v>
      </c>
      <c r="C554">
        <f ca="1">+SUMIF(SIMULADOR2!$C$36:$C$155,B554,SIMULADOR2!$S$36:$S$155)</f>
        <v>0</v>
      </c>
    </row>
    <row r="555" spans="1:3" x14ac:dyDescent="0.2">
      <c r="A555">
        <f t="shared" si="8"/>
        <v>553</v>
      </c>
      <c r="B555" s="28">
        <f ca="1">+IF(SIMULADOR2!$C$155&lt;TCEA!B554+1,0,TCEA!B554+1)</f>
        <v>45662</v>
      </c>
      <c r="C555">
        <f ca="1">+SUMIF(SIMULADOR2!$C$36:$C$155,B555,SIMULADOR2!$S$36:$S$155)</f>
        <v>0</v>
      </c>
    </row>
    <row r="556" spans="1:3" x14ac:dyDescent="0.2">
      <c r="A556">
        <f t="shared" si="8"/>
        <v>554</v>
      </c>
      <c r="B556" s="28">
        <f ca="1">+IF(SIMULADOR2!$C$155&lt;TCEA!B555+1,0,TCEA!B555+1)</f>
        <v>45663</v>
      </c>
      <c r="C556">
        <f ca="1">+SUMIF(SIMULADOR2!$C$36:$C$155,B556,SIMULADOR2!$S$36:$S$155)</f>
        <v>0</v>
      </c>
    </row>
    <row r="557" spans="1:3" x14ac:dyDescent="0.2">
      <c r="A557">
        <f t="shared" si="8"/>
        <v>555</v>
      </c>
      <c r="B557" s="28">
        <f ca="1">+IF(SIMULADOR2!$C$155&lt;TCEA!B556+1,0,TCEA!B556+1)</f>
        <v>45664</v>
      </c>
      <c r="C557">
        <f ca="1">+SUMIF(SIMULADOR2!$C$36:$C$155,B557,SIMULADOR2!$S$36:$S$155)</f>
        <v>0</v>
      </c>
    </row>
    <row r="558" spans="1:3" x14ac:dyDescent="0.2">
      <c r="A558">
        <f t="shared" si="8"/>
        <v>556</v>
      </c>
      <c r="B558" s="28">
        <f ca="1">+IF(SIMULADOR2!$C$155&lt;TCEA!B557+1,0,TCEA!B557+1)</f>
        <v>45665</v>
      </c>
      <c r="C558">
        <f ca="1">+SUMIF(SIMULADOR2!$C$36:$C$155,B558,SIMULADOR2!$S$36:$S$155)</f>
        <v>0</v>
      </c>
    </row>
    <row r="559" spans="1:3" x14ac:dyDescent="0.2">
      <c r="A559">
        <f t="shared" si="8"/>
        <v>557</v>
      </c>
      <c r="B559" s="28">
        <f ca="1">+IF(SIMULADOR2!$C$155&lt;TCEA!B558+1,0,TCEA!B558+1)</f>
        <v>45666</v>
      </c>
      <c r="C559">
        <f ca="1">+SUMIF(SIMULADOR2!$C$36:$C$155,B559,SIMULADOR2!$S$36:$S$155)</f>
        <v>0</v>
      </c>
    </row>
    <row r="560" spans="1:3" x14ac:dyDescent="0.2">
      <c r="A560">
        <f t="shared" si="8"/>
        <v>558</v>
      </c>
      <c r="B560" s="28">
        <f ca="1">+IF(SIMULADOR2!$C$155&lt;TCEA!B559+1,0,TCEA!B559+1)</f>
        <v>45667</v>
      </c>
      <c r="C560">
        <f ca="1">+SUMIF(SIMULADOR2!$C$36:$C$155,B560,SIMULADOR2!$S$36:$S$155)</f>
        <v>0</v>
      </c>
    </row>
    <row r="561" spans="1:3" x14ac:dyDescent="0.2">
      <c r="A561">
        <f t="shared" si="8"/>
        <v>559</v>
      </c>
      <c r="B561" s="28">
        <f ca="1">+IF(SIMULADOR2!$C$155&lt;TCEA!B560+1,0,TCEA!B560+1)</f>
        <v>45668</v>
      </c>
      <c r="C561">
        <f ca="1">+SUMIF(SIMULADOR2!$C$36:$C$155,B561,SIMULADOR2!$S$36:$S$155)</f>
        <v>0</v>
      </c>
    </row>
    <row r="562" spans="1:3" x14ac:dyDescent="0.2">
      <c r="A562">
        <f t="shared" si="8"/>
        <v>560</v>
      </c>
      <c r="B562" s="28">
        <f ca="1">+IF(SIMULADOR2!$C$155&lt;TCEA!B561+1,0,TCEA!B561+1)</f>
        <v>45669</v>
      </c>
      <c r="C562">
        <f ca="1">+SUMIF(SIMULADOR2!$C$36:$C$155,B562,SIMULADOR2!$S$36:$S$155)</f>
        <v>0</v>
      </c>
    </row>
    <row r="563" spans="1:3" x14ac:dyDescent="0.2">
      <c r="A563">
        <f t="shared" si="8"/>
        <v>561</v>
      </c>
      <c r="B563" s="28">
        <f ca="1">+IF(SIMULADOR2!$C$155&lt;TCEA!B562+1,0,TCEA!B562+1)</f>
        <v>45670</v>
      </c>
      <c r="C563">
        <f ca="1">+SUMIF(SIMULADOR2!$C$36:$C$155,B563,SIMULADOR2!$S$36:$S$155)</f>
        <v>0</v>
      </c>
    </row>
    <row r="564" spans="1:3" x14ac:dyDescent="0.2">
      <c r="A564">
        <f t="shared" si="8"/>
        <v>562</v>
      </c>
      <c r="B564" s="28">
        <f ca="1">+IF(SIMULADOR2!$C$155&lt;TCEA!B563+1,0,TCEA!B563+1)</f>
        <v>45671</v>
      </c>
      <c r="C564">
        <f ca="1">+SUMIF(SIMULADOR2!$C$36:$C$155,B564,SIMULADOR2!$S$36:$S$155)</f>
        <v>0</v>
      </c>
    </row>
    <row r="565" spans="1:3" x14ac:dyDescent="0.2">
      <c r="A565">
        <f t="shared" si="8"/>
        <v>563</v>
      </c>
      <c r="B565" s="28">
        <f ca="1">+IF(SIMULADOR2!$C$155&lt;TCEA!B564+1,0,TCEA!B564+1)</f>
        <v>45672</v>
      </c>
      <c r="C565">
        <f ca="1">+SUMIF(SIMULADOR2!$C$36:$C$155,B565,SIMULADOR2!$S$36:$S$155)</f>
        <v>0</v>
      </c>
    </row>
    <row r="566" spans="1:3" x14ac:dyDescent="0.2">
      <c r="A566">
        <f t="shared" si="8"/>
        <v>564</v>
      </c>
      <c r="B566" s="28">
        <f ca="1">+IF(SIMULADOR2!$C$155&lt;TCEA!B565+1,0,TCEA!B565+1)</f>
        <v>45673</v>
      </c>
      <c r="C566">
        <f ca="1">+SUMIF(SIMULADOR2!$C$36:$C$155,B566,SIMULADOR2!$S$36:$S$155)</f>
        <v>0</v>
      </c>
    </row>
    <row r="567" spans="1:3" x14ac:dyDescent="0.2">
      <c r="A567">
        <f t="shared" si="8"/>
        <v>565</v>
      </c>
      <c r="B567" s="28">
        <f ca="1">+IF(SIMULADOR2!$C$155&lt;TCEA!B566+1,0,TCEA!B566+1)</f>
        <v>45674</v>
      </c>
      <c r="C567">
        <f ca="1">+SUMIF(SIMULADOR2!$C$36:$C$155,B567,SIMULADOR2!$S$36:$S$155)</f>
        <v>0</v>
      </c>
    </row>
    <row r="568" spans="1:3" x14ac:dyDescent="0.2">
      <c r="A568">
        <f t="shared" si="8"/>
        <v>566</v>
      </c>
      <c r="B568" s="28">
        <f ca="1">+IF(SIMULADOR2!$C$155&lt;TCEA!B567+1,0,TCEA!B567+1)</f>
        <v>45675</v>
      </c>
      <c r="C568">
        <f ca="1">+SUMIF(SIMULADOR2!$C$36:$C$155,B568,SIMULADOR2!$S$36:$S$155)</f>
        <v>0</v>
      </c>
    </row>
    <row r="569" spans="1:3" x14ac:dyDescent="0.2">
      <c r="A569">
        <f t="shared" si="8"/>
        <v>567</v>
      </c>
      <c r="B569" s="28">
        <f ca="1">+IF(SIMULADOR2!$C$155&lt;TCEA!B568+1,0,TCEA!B568+1)</f>
        <v>45676</v>
      </c>
      <c r="C569">
        <f ca="1">+SUMIF(SIMULADOR2!$C$36:$C$155,B569,SIMULADOR2!$S$36:$S$155)</f>
        <v>0</v>
      </c>
    </row>
    <row r="570" spans="1:3" x14ac:dyDescent="0.2">
      <c r="A570">
        <f t="shared" si="8"/>
        <v>568</v>
      </c>
      <c r="B570" s="28">
        <f ca="1">+IF(SIMULADOR2!$C$155&lt;TCEA!B569+1,0,TCEA!B569+1)</f>
        <v>45677</v>
      </c>
      <c r="C570">
        <f ca="1">+SUMIF(SIMULADOR2!$C$36:$C$155,B570,SIMULADOR2!$S$36:$S$155)</f>
        <v>0</v>
      </c>
    </row>
    <row r="571" spans="1:3" x14ac:dyDescent="0.2">
      <c r="A571">
        <f t="shared" si="8"/>
        <v>569</v>
      </c>
      <c r="B571" s="28">
        <f ca="1">+IF(SIMULADOR2!$C$155&lt;TCEA!B570+1,0,TCEA!B570+1)</f>
        <v>45678</v>
      </c>
      <c r="C571">
        <f ca="1">+SUMIF(SIMULADOR2!$C$36:$C$155,B571,SIMULADOR2!$S$36:$S$155)</f>
        <v>0</v>
      </c>
    </row>
    <row r="572" spans="1:3" x14ac:dyDescent="0.2">
      <c r="A572">
        <f t="shared" si="8"/>
        <v>570</v>
      </c>
      <c r="B572" s="28">
        <f ca="1">+IF(SIMULADOR2!$C$155&lt;TCEA!B571+1,0,TCEA!B571+1)</f>
        <v>45679</v>
      </c>
      <c r="C572">
        <f ca="1">+SUMIF(SIMULADOR2!$C$36:$C$155,B572,SIMULADOR2!$S$36:$S$155)</f>
        <v>0</v>
      </c>
    </row>
    <row r="573" spans="1:3" x14ac:dyDescent="0.2">
      <c r="A573">
        <f t="shared" si="8"/>
        <v>571</v>
      </c>
      <c r="B573" s="28">
        <f ca="1">+IF(SIMULADOR2!$C$155&lt;TCEA!B572+1,0,TCEA!B572+1)</f>
        <v>45680</v>
      </c>
      <c r="C573">
        <f ca="1">+SUMIF(SIMULADOR2!$C$36:$C$155,B573,SIMULADOR2!$S$36:$S$155)</f>
        <v>0</v>
      </c>
    </row>
    <row r="574" spans="1:3" x14ac:dyDescent="0.2">
      <c r="A574">
        <f t="shared" si="8"/>
        <v>572</v>
      </c>
      <c r="B574" s="28">
        <f ca="1">+IF(SIMULADOR2!$C$155&lt;TCEA!B573+1,0,TCEA!B573+1)</f>
        <v>45681</v>
      </c>
      <c r="C574">
        <f ca="1">+SUMIF(SIMULADOR2!$C$36:$C$155,B574,SIMULADOR2!$S$36:$S$155)</f>
        <v>0</v>
      </c>
    </row>
    <row r="575" spans="1:3" x14ac:dyDescent="0.2">
      <c r="A575">
        <f t="shared" si="8"/>
        <v>573</v>
      </c>
      <c r="B575" s="28">
        <f ca="1">+IF(SIMULADOR2!$C$155&lt;TCEA!B574+1,0,TCEA!B574+1)</f>
        <v>45682</v>
      </c>
      <c r="C575">
        <f ca="1">+SUMIF(SIMULADOR2!$C$36:$C$155,B575,SIMULADOR2!$S$36:$S$155)</f>
        <v>0</v>
      </c>
    </row>
    <row r="576" spans="1:3" x14ac:dyDescent="0.2">
      <c r="A576">
        <f t="shared" si="8"/>
        <v>574</v>
      </c>
      <c r="B576" s="28">
        <f ca="1">+IF(SIMULADOR2!$C$155&lt;TCEA!B575+1,0,TCEA!B575+1)</f>
        <v>45683</v>
      </c>
      <c r="C576">
        <f ca="1">+SUMIF(SIMULADOR2!$C$36:$C$155,B576,SIMULADOR2!$S$36:$S$155)</f>
        <v>0</v>
      </c>
    </row>
    <row r="577" spans="1:3" x14ac:dyDescent="0.2">
      <c r="A577">
        <f t="shared" si="8"/>
        <v>575</v>
      </c>
      <c r="B577" s="28">
        <f ca="1">+IF(SIMULADOR2!$C$155&lt;TCEA!B576+1,0,TCEA!B576+1)</f>
        <v>45684</v>
      </c>
      <c r="C577">
        <f ca="1">+SUMIF(SIMULADOR2!$C$36:$C$155,B577,SIMULADOR2!$S$36:$S$155)</f>
        <v>0</v>
      </c>
    </row>
    <row r="578" spans="1:3" x14ac:dyDescent="0.2">
      <c r="A578">
        <f t="shared" si="8"/>
        <v>576</v>
      </c>
      <c r="B578" s="28">
        <f ca="1">+IF(SIMULADOR2!$C$155&lt;TCEA!B577+1,0,TCEA!B577+1)</f>
        <v>45685</v>
      </c>
      <c r="C578">
        <f ca="1">+SUMIF(SIMULADOR2!$C$36:$C$155,B578,SIMULADOR2!$S$36:$S$155)</f>
        <v>0</v>
      </c>
    </row>
    <row r="579" spans="1:3" x14ac:dyDescent="0.2">
      <c r="A579">
        <f t="shared" si="8"/>
        <v>577</v>
      </c>
      <c r="B579" s="28">
        <f ca="1">+IF(SIMULADOR2!$C$155&lt;TCEA!B578+1,0,TCEA!B578+1)</f>
        <v>45686</v>
      </c>
      <c r="C579">
        <f ca="1">+SUMIF(SIMULADOR2!$C$36:$C$155,B579,SIMULADOR2!$S$36:$S$155)</f>
        <v>0</v>
      </c>
    </row>
    <row r="580" spans="1:3" x14ac:dyDescent="0.2">
      <c r="A580">
        <f t="shared" si="8"/>
        <v>578</v>
      </c>
      <c r="B580" s="28">
        <f ca="1">+IF(SIMULADOR2!$C$155&lt;TCEA!B579+1,0,TCEA!B579+1)</f>
        <v>45687</v>
      </c>
      <c r="C580">
        <f ca="1">+SUMIF(SIMULADOR2!$C$36:$C$155,B580,SIMULADOR2!$S$36:$S$155)</f>
        <v>0</v>
      </c>
    </row>
    <row r="581" spans="1:3" x14ac:dyDescent="0.2">
      <c r="A581">
        <f t="shared" ref="A581:A644" si="9">+A580+1</f>
        <v>579</v>
      </c>
      <c r="B581" s="28">
        <f ca="1">+IF(SIMULADOR2!$C$155&lt;TCEA!B580+1,0,TCEA!B580+1)</f>
        <v>45688</v>
      </c>
      <c r="C581">
        <f ca="1">+SUMIF(SIMULADOR2!$C$36:$C$155,B581,SIMULADOR2!$S$36:$S$155)</f>
        <v>0</v>
      </c>
    </row>
    <row r="582" spans="1:3" x14ac:dyDescent="0.2">
      <c r="A582">
        <f t="shared" si="9"/>
        <v>580</v>
      </c>
      <c r="B582" s="28">
        <f ca="1">+IF(SIMULADOR2!$C$155&lt;TCEA!B581+1,0,TCEA!B581+1)</f>
        <v>45689</v>
      </c>
      <c r="C582">
        <f ca="1">+SUMIF(SIMULADOR2!$C$36:$C$155,B582,SIMULADOR2!$S$36:$S$155)</f>
        <v>0</v>
      </c>
    </row>
    <row r="583" spans="1:3" x14ac:dyDescent="0.2">
      <c r="A583">
        <f t="shared" si="9"/>
        <v>581</v>
      </c>
      <c r="B583" s="28">
        <f ca="1">+IF(SIMULADOR2!$C$155&lt;TCEA!B582+1,0,TCEA!B582+1)</f>
        <v>45690</v>
      </c>
      <c r="C583">
        <f ca="1">+SUMIF(SIMULADOR2!$C$36:$C$155,B583,SIMULADOR2!$S$36:$S$155)</f>
        <v>0</v>
      </c>
    </row>
    <row r="584" spans="1:3" x14ac:dyDescent="0.2">
      <c r="A584">
        <f t="shared" si="9"/>
        <v>582</v>
      </c>
      <c r="B584" s="28">
        <f ca="1">+IF(SIMULADOR2!$C$155&lt;TCEA!B583+1,0,TCEA!B583+1)</f>
        <v>45691</v>
      </c>
      <c r="C584">
        <f ca="1">+SUMIF(SIMULADOR2!$C$36:$C$155,B584,SIMULADOR2!$S$36:$S$155)</f>
        <v>0</v>
      </c>
    </row>
    <row r="585" spans="1:3" x14ac:dyDescent="0.2">
      <c r="A585">
        <f t="shared" si="9"/>
        <v>583</v>
      </c>
      <c r="B585" s="28">
        <f ca="1">+IF(SIMULADOR2!$C$155&lt;TCEA!B584+1,0,TCEA!B584+1)</f>
        <v>45692</v>
      </c>
      <c r="C585">
        <f ca="1">+SUMIF(SIMULADOR2!$C$36:$C$155,B585,SIMULADOR2!$S$36:$S$155)</f>
        <v>0</v>
      </c>
    </row>
    <row r="586" spans="1:3" x14ac:dyDescent="0.2">
      <c r="A586">
        <f t="shared" si="9"/>
        <v>584</v>
      </c>
      <c r="B586" s="28">
        <f ca="1">+IF(SIMULADOR2!$C$155&lt;TCEA!B585+1,0,TCEA!B585+1)</f>
        <v>45693</v>
      </c>
      <c r="C586">
        <f ca="1">+SUMIF(SIMULADOR2!$C$36:$C$155,B586,SIMULADOR2!$S$36:$S$155)</f>
        <v>0</v>
      </c>
    </row>
    <row r="587" spans="1:3" x14ac:dyDescent="0.2">
      <c r="A587">
        <f t="shared" si="9"/>
        <v>585</v>
      </c>
      <c r="B587" s="28">
        <f ca="1">+IF(SIMULADOR2!$C$155&lt;TCEA!B586+1,0,TCEA!B586+1)</f>
        <v>45694</v>
      </c>
      <c r="C587">
        <f ca="1">+SUMIF(SIMULADOR2!$C$36:$C$155,B587,SIMULADOR2!$S$36:$S$155)</f>
        <v>0</v>
      </c>
    </row>
    <row r="588" spans="1:3" x14ac:dyDescent="0.2">
      <c r="A588">
        <f t="shared" si="9"/>
        <v>586</v>
      </c>
      <c r="B588" s="28">
        <f ca="1">+IF(SIMULADOR2!$C$155&lt;TCEA!B587+1,0,TCEA!B587+1)</f>
        <v>45695</v>
      </c>
      <c r="C588">
        <f ca="1">+SUMIF(SIMULADOR2!$C$36:$C$155,B588,SIMULADOR2!$S$36:$S$155)</f>
        <v>0</v>
      </c>
    </row>
    <row r="589" spans="1:3" x14ac:dyDescent="0.2">
      <c r="A589">
        <f t="shared" si="9"/>
        <v>587</v>
      </c>
      <c r="B589" s="28">
        <f ca="1">+IF(SIMULADOR2!$C$155&lt;TCEA!B588+1,0,TCEA!B588+1)</f>
        <v>45696</v>
      </c>
      <c r="C589">
        <f ca="1">+SUMIF(SIMULADOR2!$C$36:$C$155,B589,SIMULADOR2!$S$36:$S$155)</f>
        <v>0</v>
      </c>
    </row>
    <row r="590" spans="1:3" x14ac:dyDescent="0.2">
      <c r="A590">
        <f t="shared" si="9"/>
        <v>588</v>
      </c>
      <c r="B590" s="28">
        <f ca="1">+IF(SIMULADOR2!$C$155&lt;TCEA!B589+1,0,TCEA!B589+1)</f>
        <v>45697</v>
      </c>
      <c r="C590">
        <f ca="1">+SUMIF(SIMULADOR2!$C$36:$C$155,B590,SIMULADOR2!$S$36:$S$155)</f>
        <v>0</v>
      </c>
    </row>
    <row r="591" spans="1:3" x14ac:dyDescent="0.2">
      <c r="A591">
        <f t="shared" si="9"/>
        <v>589</v>
      </c>
      <c r="B591" s="28">
        <f ca="1">+IF(SIMULADOR2!$C$155&lt;TCEA!B590+1,0,TCEA!B590+1)</f>
        <v>45698</v>
      </c>
      <c r="C591">
        <f ca="1">+SUMIF(SIMULADOR2!$C$36:$C$155,B591,SIMULADOR2!$S$36:$S$155)</f>
        <v>0</v>
      </c>
    </row>
    <row r="592" spans="1:3" x14ac:dyDescent="0.2">
      <c r="A592">
        <f t="shared" si="9"/>
        <v>590</v>
      </c>
      <c r="B592" s="28">
        <f ca="1">+IF(SIMULADOR2!$C$155&lt;TCEA!B591+1,0,TCEA!B591+1)</f>
        <v>45699</v>
      </c>
      <c r="C592">
        <f ca="1">+SUMIF(SIMULADOR2!$C$36:$C$155,B592,SIMULADOR2!$S$36:$S$155)</f>
        <v>0</v>
      </c>
    </row>
    <row r="593" spans="1:3" x14ac:dyDescent="0.2">
      <c r="A593">
        <f t="shared" si="9"/>
        <v>591</v>
      </c>
      <c r="B593" s="28">
        <f ca="1">+IF(SIMULADOR2!$C$155&lt;TCEA!B592+1,0,TCEA!B592+1)</f>
        <v>45700</v>
      </c>
      <c r="C593">
        <f ca="1">+SUMIF(SIMULADOR2!$C$36:$C$155,B593,SIMULADOR2!$S$36:$S$155)</f>
        <v>0</v>
      </c>
    </row>
    <row r="594" spans="1:3" x14ac:dyDescent="0.2">
      <c r="A594">
        <f t="shared" si="9"/>
        <v>592</v>
      </c>
      <c r="B594" s="28">
        <f ca="1">+IF(SIMULADOR2!$C$155&lt;TCEA!B593+1,0,TCEA!B593+1)</f>
        <v>45701</v>
      </c>
      <c r="C594">
        <f ca="1">+SUMIF(SIMULADOR2!$C$36:$C$155,B594,SIMULADOR2!$S$36:$S$155)</f>
        <v>0</v>
      </c>
    </row>
    <row r="595" spans="1:3" x14ac:dyDescent="0.2">
      <c r="A595">
        <f t="shared" si="9"/>
        <v>593</v>
      </c>
      <c r="B595" s="28">
        <f ca="1">+IF(SIMULADOR2!$C$155&lt;TCEA!B594+1,0,TCEA!B594+1)</f>
        <v>45702</v>
      </c>
      <c r="C595">
        <f ca="1">+SUMIF(SIMULADOR2!$C$36:$C$155,B595,SIMULADOR2!$S$36:$S$155)</f>
        <v>0</v>
      </c>
    </row>
    <row r="596" spans="1:3" x14ac:dyDescent="0.2">
      <c r="A596">
        <f t="shared" si="9"/>
        <v>594</v>
      </c>
      <c r="B596" s="28">
        <f ca="1">+IF(SIMULADOR2!$C$155&lt;TCEA!B595+1,0,TCEA!B595+1)</f>
        <v>45703</v>
      </c>
      <c r="C596">
        <f ca="1">+SUMIF(SIMULADOR2!$C$36:$C$155,B596,SIMULADOR2!$S$36:$S$155)</f>
        <v>0</v>
      </c>
    </row>
    <row r="597" spans="1:3" x14ac:dyDescent="0.2">
      <c r="A597">
        <f t="shared" si="9"/>
        <v>595</v>
      </c>
      <c r="B597" s="28">
        <f ca="1">+IF(SIMULADOR2!$C$155&lt;TCEA!B596+1,0,TCEA!B596+1)</f>
        <v>45704</v>
      </c>
      <c r="C597">
        <f ca="1">+SUMIF(SIMULADOR2!$C$36:$C$155,B597,SIMULADOR2!$S$36:$S$155)</f>
        <v>0</v>
      </c>
    </row>
    <row r="598" spans="1:3" x14ac:dyDescent="0.2">
      <c r="A598">
        <f t="shared" si="9"/>
        <v>596</v>
      </c>
      <c r="B598" s="28">
        <f ca="1">+IF(SIMULADOR2!$C$155&lt;TCEA!B597+1,0,TCEA!B597+1)</f>
        <v>45705</v>
      </c>
      <c r="C598">
        <f ca="1">+SUMIF(SIMULADOR2!$C$36:$C$155,B598,SIMULADOR2!$S$36:$S$155)</f>
        <v>0</v>
      </c>
    </row>
    <row r="599" spans="1:3" x14ac:dyDescent="0.2">
      <c r="A599">
        <f t="shared" si="9"/>
        <v>597</v>
      </c>
      <c r="B599" s="28">
        <f ca="1">+IF(SIMULADOR2!$C$155&lt;TCEA!B598+1,0,TCEA!B598+1)</f>
        <v>45706</v>
      </c>
      <c r="C599">
        <f ca="1">+SUMIF(SIMULADOR2!$C$36:$C$155,B599,SIMULADOR2!$S$36:$S$155)</f>
        <v>0</v>
      </c>
    </row>
    <row r="600" spans="1:3" x14ac:dyDescent="0.2">
      <c r="A600">
        <f t="shared" si="9"/>
        <v>598</v>
      </c>
      <c r="B600" s="28">
        <f ca="1">+IF(SIMULADOR2!$C$155&lt;TCEA!B599+1,0,TCEA!B599+1)</f>
        <v>45707</v>
      </c>
      <c r="C600">
        <f ca="1">+SUMIF(SIMULADOR2!$C$36:$C$155,B600,SIMULADOR2!$S$36:$S$155)</f>
        <v>0</v>
      </c>
    </row>
    <row r="601" spans="1:3" x14ac:dyDescent="0.2">
      <c r="A601">
        <f t="shared" si="9"/>
        <v>599</v>
      </c>
      <c r="B601" s="28">
        <f ca="1">+IF(SIMULADOR2!$C$155&lt;TCEA!B600+1,0,TCEA!B600+1)</f>
        <v>45708</v>
      </c>
      <c r="C601">
        <f ca="1">+SUMIF(SIMULADOR2!$C$36:$C$155,B601,SIMULADOR2!$S$36:$S$155)</f>
        <v>0</v>
      </c>
    </row>
    <row r="602" spans="1:3" x14ac:dyDescent="0.2">
      <c r="A602">
        <f t="shared" si="9"/>
        <v>600</v>
      </c>
      <c r="B602" s="28">
        <f ca="1">+IF(SIMULADOR2!$C$155&lt;TCEA!B601+1,0,TCEA!B601+1)</f>
        <v>45709</v>
      </c>
      <c r="C602">
        <f ca="1">+SUMIF(SIMULADOR2!$C$36:$C$155,B602,SIMULADOR2!$S$36:$S$155)</f>
        <v>0</v>
      </c>
    </row>
    <row r="603" spans="1:3" x14ac:dyDescent="0.2">
      <c r="A603">
        <f t="shared" si="9"/>
        <v>601</v>
      </c>
      <c r="B603" s="28">
        <f ca="1">+IF(SIMULADOR2!$C$155&lt;TCEA!B602+1,0,TCEA!B602+1)</f>
        <v>45710</v>
      </c>
      <c r="C603">
        <f ca="1">+SUMIF(SIMULADOR2!$C$36:$C$155,B603,SIMULADOR2!$S$36:$S$155)</f>
        <v>0</v>
      </c>
    </row>
    <row r="604" spans="1:3" x14ac:dyDescent="0.2">
      <c r="A604">
        <f t="shared" si="9"/>
        <v>602</v>
      </c>
      <c r="B604" s="28">
        <f ca="1">+IF(SIMULADOR2!$C$155&lt;TCEA!B603+1,0,TCEA!B603+1)</f>
        <v>45711</v>
      </c>
      <c r="C604">
        <f ca="1">+SUMIF(SIMULADOR2!$C$36:$C$155,B604,SIMULADOR2!$S$36:$S$155)</f>
        <v>0</v>
      </c>
    </row>
    <row r="605" spans="1:3" x14ac:dyDescent="0.2">
      <c r="A605">
        <f t="shared" si="9"/>
        <v>603</v>
      </c>
      <c r="B605" s="28">
        <f ca="1">+IF(SIMULADOR2!$C$155&lt;TCEA!B604+1,0,TCEA!B604+1)</f>
        <v>45712</v>
      </c>
      <c r="C605">
        <f ca="1">+SUMIF(SIMULADOR2!$C$36:$C$155,B605,SIMULADOR2!$S$36:$S$155)</f>
        <v>0</v>
      </c>
    </row>
    <row r="606" spans="1:3" x14ac:dyDescent="0.2">
      <c r="A606">
        <f t="shared" si="9"/>
        <v>604</v>
      </c>
      <c r="B606" s="28">
        <f ca="1">+IF(SIMULADOR2!$C$155&lt;TCEA!B605+1,0,TCEA!B605+1)</f>
        <v>45713</v>
      </c>
      <c r="C606">
        <f ca="1">+SUMIF(SIMULADOR2!$C$36:$C$155,B606,SIMULADOR2!$S$36:$S$155)</f>
        <v>0</v>
      </c>
    </row>
    <row r="607" spans="1:3" x14ac:dyDescent="0.2">
      <c r="A607">
        <f t="shared" si="9"/>
        <v>605</v>
      </c>
      <c r="B607" s="28">
        <f ca="1">+IF(SIMULADOR2!$C$155&lt;TCEA!B606+1,0,TCEA!B606+1)</f>
        <v>45714</v>
      </c>
      <c r="C607">
        <f ca="1">+SUMIF(SIMULADOR2!$C$36:$C$155,B607,SIMULADOR2!$S$36:$S$155)</f>
        <v>0</v>
      </c>
    </row>
    <row r="608" spans="1:3" x14ac:dyDescent="0.2">
      <c r="A608">
        <f t="shared" si="9"/>
        <v>606</v>
      </c>
      <c r="B608" s="28">
        <f ca="1">+IF(SIMULADOR2!$C$155&lt;TCEA!B607+1,0,TCEA!B607+1)</f>
        <v>45715</v>
      </c>
      <c r="C608">
        <f ca="1">+SUMIF(SIMULADOR2!$C$36:$C$155,B608,SIMULADOR2!$S$36:$S$155)</f>
        <v>0</v>
      </c>
    </row>
    <row r="609" spans="1:3" x14ac:dyDescent="0.2">
      <c r="A609">
        <f t="shared" si="9"/>
        <v>607</v>
      </c>
      <c r="B609" s="28">
        <f ca="1">+IF(SIMULADOR2!$C$155&lt;TCEA!B608+1,0,TCEA!B608+1)</f>
        <v>45716</v>
      </c>
      <c r="C609">
        <f ca="1">+SUMIF(SIMULADOR2!$C$36:$C$155,B609,SIMULADOR2!$S$36:$S$155)</f>
        <v>0</v>
      </c>
    </row>
    <row r="610" spans="1:3" x14ac:dyDescent="0.2">
      <c r="A610">
        <f t="shared" si="9"/>
        <v>608</v>
      </c>
      <c r="B610" s="28">
        <f ca="1">+IF(SIMULADOR2!$C$155&lt;TCEA!B609+1,0,TCEA!B609+1)</f>
        <v>45717</v>
      </c>
      <c r="C610">
        <f ca="1">+SUMIF(SIMULADOR2!$C$36:$C$155,B610,SIMULADOR2!$S$36:$S$155)</f>
        <v>0</v>
      </c>
    </row>
    <row r="611" spans="1:3" x14ac:dyDescent="0.2">
      <c r="A611">
        <f t="shared" si="9"/>
        <v>609</v>
      </c>
      <c r="B611" s="28">
        <f ca="1">+IF(SIMULADOR2!$C$155&lt;TCEA!B610+1,0,TCEA!B610+1)</f>
        <v>45718</v>
      </c>
      <c r="C611">
        <f ca="1">+SUMIF(SIMULADOR2!$C$36:$C$155,B611,SIMULADOR2!$S$36:$S$155)</f>
        <v>0</v>
      </c>
    </row>
    <row r="612" spans="1:3" x14ac:dyDescent="0.2">
      <c r="A612">
        <f t="shared" si="9"/>
        <v>610</v>
      </c>
      <c r="B612" s="28">
        <f ca="1">+IF(SIMULADOR2!$C$155&lt;TCEA!B611+1,0,TCEA!B611+1)</f>
        <v>45719</v>
      </c>
      <c r="C612">
        <f ca="1">+SUMIF(SIMULADOR2!$C$36:$C$155,B612,SIMULADOR2!$S$36:$S$155)</f>
        <v>0</v>
      </c>
    </row>
    <row r="613" spans="1:3" x14ac:dyDescent="0.2">
      <c r="A613">
        <f t="shared" si="9"/>
        <v>611</v>
      </c>
      <c r="B613" s="28">
        <f ca="1">+IF(SIMULADOR2!$C$155&lt;TCEA!B612+1,0,TCEA!B612+1)</f>
        <v>45720</v>
      </c>
      <c r="C613">
        <f ca="1">+SUMIF(SIMULADOR2!$C$36:$C$155,B613,SIMULADOR2!$S$36:$S$155)</f>
        <v>0</v>
      </c>
    </row>
    <row r="614" spans="1:3" x14ac:dyDescent="0.2">
      <c r="A614">
        <f t="shared" si="9"/>
        <v>612</v>
      </c>
      <c r="B614" s="28">
        <f ca="1">+IF(SIMULADOR2!$C$155&lt;TCEA!B613+1,0,TCEA!B613+1)</f>
        <v>45721</v>
      </c>
      <c r="C614">
        <f ca="1">+SUMIF(SIMULADOR2!$C$36:$C$155,B614,SIMULADOR2!$S$36:$S$155)</f>
        <v>0</v>
      </c>
    </row>
    <row r="615" spans="1:3" x14ac:dyDescent="0.2">
      <c r="A615">
        <f t="shared" si="9"/>
        <v>613</v>
      </c>
      <c r="B615" s="28">
        <f ca="1">+IF(SIMULADOR2!$C$155&lt;TCEA!B614+1,0,TCEA!B614+1)</f>
        <v>45722</v>
      </c>
      <c r="C615">
        <f ca="1">+SUMIF(SIMULADOR2!$C$36:$C$155,B615,SIMULADOR2!$S$36:$S$155)</f>
        <v>0</v>
      </c>
    </row>
    <row r="616" spans="1:3" x14ac:dyDescent="0.2">
      <c r="A616">
        <f t="shared" si="9"/>
        <v>614</v>
      </c>
      <c r="B616" s="28">
        <f ca="1">+IF(SIMULADOR2!$C$155&lt;TCEA!B615+1,0,TCEA!B615+1)</f>
        <v>45723</v>
      </c>
      <c r="C616">
        <f ca="1">+SUMIF(SIMULADOR2!$C$36:$C$155,B616,SIMULADOR2!$S$36:$S$155)</f>
        <v>0</v>
      </c>
    </row>
    <row r="617" spans="1:3" x14ac:dyDescent="0.2">
      <c r="A617">
        <f t="shared" si="9"/>
        <v>615</v>
      </c>
      <c r="B617" s="28">
        <f ca="1">+IF(SIMULADOR2!$C$155&lt;TCEA!B616+1,0,TCEA!B616+1)</f>
        <v>45724</v>
      </c>
      <c r="C617">
        <f ca="1">+SUMIF(SIMULADOR2!$C$36:$C$155,B617,SIMULADOR2!$S$36:$S$155)</f>
        <v>0</v>
      </c>
    </row>
    <row r="618" spans="1:3" x14ac:dyDescent="0.2">
      <c r="A618">
        <f t="shared" si="9"/>
        <v>616</v>
      </c>
      <c r="B618" s="28">
        <f ca="1">+IF(SIMULADOR2!$C$155&lt;TCEA!B617+1,0,TCEA!B617+1)</f>
        <v>45725</v>
      </c>
      <c r="C618">
        <f ca="1">+SUMIF(SIMULADOR2!$C$36:$C$155,B618,SIMULADOR2!$S$36:$S$155)</f>
        <v>0</v>
      </c>
    </row>
    <row r="619" spans="1:3" x14ac:dyDescent="0.2">
      <c r="A619">
        <f t="shared" si="9"/>
        <v>617</v>
      </c>
      <c r="B619" s="28">
        <f ca="1">+IF(SIMULADOR2!$C$155&lt;TCEA!B618+1,0,TCEA!B618+1)</f>
        <v>45726</v>
      </c>
      <c r="C619">
        <f ca="1">+SUMIF(SIMULADOR2!$C$36:$C$155,B619,SIMULADOR2!$S$36:$S$155)</f>
        <v>0</v>
      </c>
    </row>
    <row r="620" spans="1:3" x14ac:dyDescent="0.2">
      <c r="A620">
        <f t="shared" si="9"/>
        <v>618</v>
      </c>
      <c r="B620" s="28">
        <f ca="1">+IF(SIMULADOR2!$C$155&lt;TCEA!B619+1,0,TCEA!B619+1)</f>
        <v>45727</v>
      </c>
      <c r="C620">
        <f ca="1">+SUMIF(SIMULADOR2!$C$36:$C$155,B620,SIMULADOR2!$S$36:$S$155)</f>
        <v>0</v>
      </c>
    </row>
    <row r="621" spans="1:3" x14ac:dyDescent="0.2">
      <c r="A621">
        <f t="shared" si="9"/>
        <v>619</v>
      </c>
      <c r="B621" s="28">
        <f ca="1">+IF(SIMULADOR2!$C$155&lt;TCEA!B620+1,0,TCEA!B620+1)</f>
        <v>45728</v>
      </c>
      <c r="C621">
        <f ca="1">+SUMIF(SIMULADOR2!$C$36:$C$155,B621,SIMULADOR2!$S$36:$S$155)</f>
        <v>0</v>
      </c>
    </row>
    <row r="622" spans="1:3" x14ac:dyDescent="0.2">
      <c r="A622">
        <f t="shared" si="9"/>
        <v>620</v>
      </c>
      <c r="B622" s="28">
        <f ca="1">+IF(SIMULADOR2!$C$155&lt;TCEA!B621+1,0,TCEA!B621+1)</f>
        <v>45729</v>
      </c>
      <c r="C622">
        <f ca="1">+SUMIF(SIMULADOR2!$C$36:$C$155,B622,SIMULADOR2!$S$36:$S$155)</f>
        <v>0</v>
      </c>
    </row>
    <row r="623" spans="1:3" x14ac:dyDescent="0.2">
      <c r="A623">
        <f t="shared" si="9"/>
        <v>621</v>
      </c>
      <c r="B623" s="28">
        <f ca="1">+IF(SIMULADOR2!$C$155&lt;TCEA!B622+1,0,TCEA!B622+1)</f>
        <v>45730</v>
      </c>
      <c r="C623">
        <f ca="1">+SUMIF(SIMULADOR2!$C$36:$C$155,B623,SIMULADOR2!$S$36:$S$155)</f>
        <v>0</v>
      </c>
    </row>
    <row r="624" spans="1:3" x14ac:dyDescent="0.2">
      <c r="A624">
        <f t="shared" si="9"/>
        <v>622</v>
      </c>
      <c r="B624" s="28">
        <f ca="1">+IF(SIMULADOR2!$C$155&lt;TCEA!B623+1,0,TCEA!B623+1)</f>
        <v>45731</v>
      </c>
      <c r="C624">
        <f ca="1">+SUMIF(SIMULADOR2!$C$36:$C$155,B624,SIMULADOR2!$S$36:$S$155)</f>
        <v>0</v>
      </c>
    </row>
    <row r="625" spans="1:3" x14ac:dyDescent="0.2">
      <c r="A625">
        <f t="shared" si="9"/>
        <v>623</v>
      </c>
      <c r="B625" s="28">
        <f ca="1">+IF(SIMULADOR2!$C$155&lt;TCEA!B624+1,0,TCEA!B624+1)</f>
        <v>45732</v>
      </c>
      <c r="C625">
        <f ca="1">+SUMIF(SIMULADOR2!$C$36:$C$155,B625,SIMULADOR2!$S$36:$S$155)</f>
        <v>0</v>
      </c>
    </row>
    <row r="626" spans="1:3" x14ac:dyDescent="0.2">
      <c r="A626">
        <f t="shared" si="9"/>
        <v>624</v>
      </c>
      <c r="B626" s="28">
        <f ca="1">+IF(SIMULADOR2!$C$155&lt;TCEA!B625+1,0,TCEA!B625+1)</f>
        <v>45733</v>
      </c>
      <c r="C626">
        <f ca="1">+SUMIF(SIMULADOR2!$C$36:$C$155,B626,SIMULADOR2!$S$36:$S$155)</f>
        <v>0</v>
      </c>
    </row>
    <row r="627" spans="1:3" x14ac:dyDescent="0.2">
      <c r="A627">
        <f t="shared" si="9"/>
        <v>625</v>
      </c>
      <c r="B627" s="28">
        <f ca="1">+IF(SIMULADOR2!$C$155&lt;TCEA!B626+1,0,TCEA!B626+1)</f>
        <v>45734</v>
      </c>
      <c r="C627">
        <f ca="1">+SUMIF(SIMULADOR2!$C$36:$C$155,B627,SIMULADOR2!$S$36:$S$155)</f>
        <v>0</v>
      </c>
    </row>
    <row r="628" spans="1:3" x14ac:dyDescent="0.2">
      <c r="A628">
        <f t="shared" si="9"/>
        <v>626</v>
      </c>
      <c r="B628" s="28">
        <f ca="1">+IF(SIMULADOR2!$C$155&lt;TCEA!B627+1,0,TCEA!B627+1)</f>
        <v>45735</v>
      </c>
      <c r="C628">
        <f ca="1">+SUMIF(SIMULADOR2!$C$36:$C$155,B628,SIMULADOR2!$S$36:$S$155)</f>
        <v>0</v>
      </c>
    </row>
    <row r="629" spans="1:3" x14ac:dyDescent="0.2">
      <c r="A629">
        <f t="shared" si="9"/>
        <v>627</v>
      </c>
      <c r="B629" s="28">
        <f ca="1">+IF(SIMULADOR2!$C$155&lt;TCEA!B628+1,0,TCEA!B628+1)</f>
        <v>45736</v>
      </c>
      <c r="C629">
        <f ca="1">+SUMIF(SIMULADOR2!$C$36:$C$155,B629,SIMULADOR2!$S$36:$S$155)</f>
        <v>0</v>
      </c>
    </row>
    <row r="630" spans="1:3" x14ac:dyDescent="0.2">
      <c r="A630">
        <f t="shared" si="9"/>
        <v>628</v>
      </c>
      <c r="B630" s="28">
        <f ca="1">+IF(SIMULADOR2!$C$155&lt;TCEA!B629+1,0,TCEA!B629+1)</f>
        <v>45737</v>
      </c>
      <c r="C630">
        <f ca="1">+SUMIF(SIMULADOR2!$C$36:$C$155,B630,SIMULADOR2!$S$36:$S$155)</f>
        <v>0</v>
      </c>
    </row>
    <row r="631" spans="1:3" x14ac:dyDescent="0.2">
      <c r="A631">
        <f t="shared" si="9"/>
        <v>629</v>
      </c>
      <c r="B631" s="28">
        <f ca="1">+IF(SIMULADOR2!$C$155&lt;TCEA!B630+1,0,TCEA!B630+1)</f>
        <v>45738</v>
      </c>
      <c r="C631">
        <f ca="1">+SUMIF(SIMULADOR2!$C$36:$C$155,B631,SIMULADOR2!$S$36:$S$155)</f>
        <v>0</v>
      </c>
    </row>
    <row r="632" spans="1:3" x14ac:dyDescent="0.2">
      <c r="A632">
        <f t="shared" si="9"/>
        <v>630</v>
      </c>
      <c r="B632" s="28">
        <f ca="1">+IF(SIMULADOR2!$C$155&lt;TCEA!B631+1,0,TCEA!B631+1)</f>
        <v>45739</v>
      </c>
      <c r="C632">
        <f ca="1">+SUMIF(SIMULADOR2!$C$36:$C$155,B632,SIMULADOR2!$S$36:$S$155)</f>
        <v>0</v>
      </c>
    </row>
    <row r="633" spans="1:3" x14ac:dyDescent="0.2">
      <c r="A633">
        <f t="shared" si="9"/>
        <v>631</v>
      </c>
      <c r="B633" s="28">
        <f ca="1">+IF(SIMULADOR2!$C$155&lt;TCEA!B632+1,0,TCEA!B632+1)</f>
        <v>45740</v>
      </c>
      <c r="C633">
        <f ca="1">+SUMIF(SIMULADOR2!$C$36:$C$155,B633,SIMULADOR2!$S$36:$S$155)</f>
        <v>0</v>
      </c>
    </row>
    <row r="634" spans="1:3" x14ac:dyDescent="0.2">
      <c r="A634">
        <f t="shared" si="9"/>
        <v>632</v>
      </c>
      <c r="B634" s="28">
        <f ca="1">+IF(SIMULADOR2!$C$155&lt;TCEA!B633+1,0,TCEA!B633+1)</f>
        <v>45741</v>
      </c>
      <c r="C634">
        <f ca="1">+SUMIF(SIMULADOR2!$C$36:$C$155,B634,SIMULADOR2!$S$36:$S$155)</f>
        <v>0</v>
      </c>
    </row>
    <row r="635" spans="1:3" x14ac:dyDescent="0.2">
      <c r="A635">
        <f t="shared" si="9"/>
        <v>633</v>
      </c>
      <c r="B635" s="28">
        <f ca="1">+IF(SIMULADOR2!$C$155&lt;TCEA!B634+1,0,TCEA!B634+1)</f>
        <v>45742</v>
      </c>
      <c r="C635">
        <f ca="1">+SUMIF(SIMULADOR2!$C$36:$C$155,B635,SIMULADOR2!$S$36:$S$155)</f>
        <v>0</v>
      </c>
    </row>
    <row r="636" spans="1:3" x14ac:dyDescent="0.2">
      <c r="A636">
        <f t="shared" si="9"/>
        <v>634</v>
      </c>
      <c r="B636" s="28">
        <f ca="1">+IF(SIMULADOR2!$C$155&lt;TCEA!B635+1,0,TCEA!B635+1)</f>
        <v>45743</v>
      </c>
      <c r="C636">
        <f ca="1">+SUMIF(SIMULADOR2!$C$36:$C$155,B636,SIMULADOR2!$S$36:$S$155)</f>
        <v>0</v>
      </c>
    </row>
    <row r="637" spans="1:3" x14ac:dyDescent="0.2">
      <c r="A637">
        <f t="shared" si="9"/>
        <v>635</v>
      </c>
      <c r="B637" s="28">
        <f ca="1">+IF(SIMULADOR2!$C$155&lt;TCEA!B636+1,0,TCEA!B636+1)</f>
        <v>45744</v>
      </c>
      <c r="C637">
        <f ca="1">+SUMIF(SIMULADOR2!$C$36:$C$155,B637,SIMULADOR2!$S$36:$S$155)</f>
        <v>0</v>
      </c>
    </row>
    <row r="638" spans="1:3" x14ac:dyDescent="0.2">
      <c r="A638">
        <f t="shared" si="9"/>
        <v>636</v>
      </c>
      <c r="B638" s="28">
        <f ca="1">+IF(SIMULADOR2!$C$155&lt;TCEA!B637+1,0,TCEA!B637+1)</f>
        <v>45745</v>
      </c>
      <c r="C638">
        <f ca="1">+SUMIF(SIMULADOR2!$C$36:$C$155,B638,SIMULADOR2!$S$36:$S$155)</f>
        <v>0</v>
      </c>
    </row>
    <row r="639" spans="1:3" x14ac:dyDescent="0.2">
      <c r="A639">
        <f t="shared" si="9"/>
        <v>637</v>
      </c>
      <c r="B639" s="28">
        <f ca="1">+IF(SIMULADOR2!$C$155&lt;TCEA!B638+1,0,TCEA!B638+1)</f>
        <v>45746</v>
      </c>
      <c r="C639">
        <f ca="1">+SUMIF(SIMULADOR2!$C$36:$C$155,B639,SIMULADOR2!$S$36:$S$155)</f>
        <v>0</v>
      </c>
    </row>
    <row r="640" spans="1:3" x14ac:dyDescent="0.2">
      <c r="A640">
        <f t="shared" si="9"/>
        <v>638</v>
      </c>
      <c r="B640" s="28">
        <f ca="1">+IF(SIMULADOR2!$C$155&lt;TCEA!B639+1,0,TCEA!B639+1)</f>
        <v>45747</v>
      </c>
      <c r="C640">
        <f ca="1">+SUMIF(SIMULADOR2!$C$36:$C$155,B640,SIMULADOR2!$S$36:$S$155)</f>
        <v>0</v>
      </c>
    </row>
    <row r="641" spans="1:3" x14ac:dyDescent="0.2">
      <c r="A641">
        <f t="shared" si="9"/>
        <v>639</v>
      </c>
      <c r="B641" s="28">
        <f ca="1">+IF(SIMULADOR2!$C$155&lt;TCEA!B640+1,0,TCEA!B640+1)</f>
        <v>45748</v>
      </c>
      <c r="C641">
        <f ca="1">+SUMIF(SIMULADOR2!$C$36:$C$155,B641,SIMULADOR2!$S$36:$S$155)</f>
        <v>0</v>
      </c>
    </row>
    <row r="642" spans="1:3" x14ac:dyDescent="0.2">
      <c r="A642">
        <f t="shared" si="9"/>
        <v>640</v>
      </c>
      <c r="B642" s="28">
        <f ca="1">+IF(SIMULADOR2!$C$155&lt;TCEA!B641+1,0,TCEA!B641+1)</f>
        <v>45749</v>
      </c>
      <c r="C642">
        <f ca="1">+SUMIF(SIMULADOR2!$C$36:$C$155,B642,SIMULADOR2!$S$36:$S$155)</f>
        <v>0</v>
      </c>
    </row>
    <row r="643" spans="1:3" x14ac:dyDescent="0.2">
      <c r="A643">
        <f t="shared" si="9"/>
        <v>641</v>
      </c>
      <c r="B643" s="28">
        <f ca="1">+IF(SIMULADOR2!$C$155&lt;TCEA!B642+1,0,TCEA!B642+1)</f>
        <v>45750</v>
      </c>
      <c r="C643">
        <f ca="1">+SUMIF(SIMULADOR2!$C$36:$C$155,B643,SIMULADOR2!$S$36:$S$155)</f>
        <v>0</v>
      </c>
    </row>
    <row r="644" spans="1:3" x14ac:dyDescent="0.2">
      <c r="A644">
        <f t="shared" si="9"/>
        <v>642</v>
      </c>
      <c r="B644" s="28">
        <f ca="1">+IF(SIMULADOR2!$C$155&lt;TCEA!B643+1,0,TCEA!B643+1)</f>
        <v>45751</v>
      </c>
      <c r="C644">
        <f ca="1">+SUMIF(SIMULADOR2!$C$36:$C$155,B644,SIMULADOR2!$S$36:$S$155)</f>
        <v>0</v>
      </c>
    </row>
    <row r="645" spans="1:3" x14ac:dyDescent="0.2">
      <c r="A645">
        <f t="shared" ref="A645:A708" si="10">+A644+1</f>
        <v>643</v>
      </c>
      <c r="B645" s="28">
        <f ca="1">+IF(SIMULADOR2!$C$155&lt;TCEA!B644+1,0,TCEA!B644+1)</f>
        <v>45752</v>
      </c>
      <c r="C645">
        <f ca="1">+SUMIF(SIMULADOR2!$C$36:$C$155,B645,SIMULADOR2!$S$36:$S$155)</f>
        <v>0</v>
      </c>
    </row>
    <row r="646" spans="1:3" x14ac:dyDescent="0.2">
      <c r="A646">
        <f t="shared" si="10"/>
        <v>644</v>
      </c>
      <c r="B646" s="28">
        <f ca="1">+IF(SIMULADOR2!$C$155&lt;TCEA!B645+1,0,TCEA!B645+1)</f>
        <v>45753</v>
      </c>
      <c r="C646">
        <f ca="1">+SUMIF(SIMULADOR2!$C$36:$C$155,B646,SIMULADOR2!$S$36:$S$155)</f>
        <v>0</v>
      </c>
    </row>
    <row r="647" spans="1:3" x14ac:dyDescent="0.2">
      <c r="A647">
        <f t="shared" si="10"/>
        <v>645</v>
      </c>
      <c r="B647" s="28">
        <f ca="1">+IF(SIMULADOR2!$C$155&lt;TCEA!B646+1,0,TCEA!B646+1)</f>
        <v>45754</v>
      </c>
      <c r="C647">
        <f ca="1">+SUMIF(SIMULADOR2!$C$36:$C$155,B647,SIMULADOR2!$S$36:$S$155)</f>
        <v>0</v>
      </c>
    </row>
    <row r="648" spans="1:3" x14ac:dyDescent="0.2">
      <c r="A648">
        <f t="shared" si="10"/>
        <v>646</v>
      </c>
      <c r="B648" s="28">
        <f ca="1">+IF(SIMULADOR2!$C$155&lt;TCEA!B647+1,0,TCEA!B647+1)</f>
        <v>45755</v>
      </c>
      <c r="C648">
        <f ca="1">+SUMIF(SIMULADOR2!$C$36:$C$155,B648,SIMULADOR2!$S$36:$S$155)</f>
        <v>0</v>
      </c>
    </row>
    <row r="649" spans="1:3" x14ac:dyDescent="0.2">
      <c r="A649">
        <f t="shared" si="10"/>
        <v>647</v>
      </c>
      <c r="B649" s="28">
        <f ca="1">+IF(SIMULADOR2!$C$155&lt;TCEA!B648+1,0,TCEA!B648+1)</f>
        <v>45756</v>
      </c>
      <c r="C649">
        <f ca="1">+SUMIF(SIMULADOR2!$C$36:$C$155,B649,SIMULADOR2!$S$36:$S$155)</f>
        <v>0</v>
      </c>
    </row>
    <row r="650" spans="1:3" x14ac:dyDescent="0.2">
      <c r="A650">
        <f t="shared" si="10"/>
        <v>648</v>
      </c>
      <c r="B650" s="28">
        <f ca="1">+IF(SIMULADOR2!$C$155&lt;TCEA!B649+1,0,TCEA!B649+1)</f>
        <v>45757</v>
      </c>
      <c r="C650">
        <f ca="1">+SUMIF(SIMULADOR2!$C$36:$C$155,B650,SIMULADOR2!$S$36:$S$155)</f>
        <v>0</v>
      </c>
    </row>
    <row r="651" spans="1:3" x14ac:dyDescent="0.2">
      <c r="A651">
        <f t="shared" si="10"/>
        <v>649</v>
      </c>
      <c r="B651" s="28">
        <f ca="1">+IF(SIMULADOR2!$C$155&lt;TCEA!B650+1,0,TCEA!B650+1)</f>
        <v>45758</v>
      </c>
      <c r="C651">
        <f ca="1">+SUMIF(SIMULADOR2!$C$36:$C$155,B651,SIMULADOR2!$S$36:$S$155)</f>
        <v>0</v>
      </c>
    </row>
    <row r="652" spans="1:3" x14ac:dyDescent="0.2">
      <c r="A652">
        <f t="shared" si="10"/>
        <v>650</v>
      </c>
      <c r="B652" s="28">
        <f ca="1">+IF(SIMULADOR2!$C$155&lt;TCEA!B651+1,0,TCEA!B651+1)</f>
        <v>45759</v>
      </c>
      <c r="C652">
        <f ca="1">+SUMIF(SIMULADOR2!$C$36:$C$155,B652,SIMULADOR2!$S$36:$S$155)</f>
        <v>0</v>
      </c>
    </row>
    <row r="653" spans="1:3" x14ac:dyDescent="0.2">
      <c r="A653">
        <f t="shared" si="10"/>
        <v>651</v>
      </c>
      <c r="B653" s="28">
        <f ca="1">+IF(SIMULADOR2!$C$155&lt;TCEA!B652+1,0,TCEA!B652+1)</f>
        <v>45760</v>
      </c>
      <c r="C653">
        <f ca="1">+SUMIF(SIMULADOR2!$C$36:$C$155,B653,SIMULADOR2!$S$36:$S$155)</f>
        <v>0</v>
      </c>
    </row>
    <row r="654" spans="1:3" x14ac:dyDescent="0.2">
      <c r="A654">
        <f t="shared" si="10"/>
        <v>652</v>
      </c>
      <c r="B654" s="28">
        <f ca="1">+IF(SIMULADOR2!$C$155&lt;TCEA!B653+1,0,TCEA!B653+1)</f>
        <v>45761</v>
      </c>
      <c r="C654">
        <f ca="1">+SUMIF(SIMULADOR2!$C$36:$C$155,B654,SIMULADOR2!$S$36:$S$155)</f>
        <v>0</v>
      </c>
    </row>
    <row r="655" spans="1:3" x14ac:dyDescent="0.2">
      <c r="A655">
        <f t="shared" si="10"/>
        <v>653</v>
      </c>
      <c r="B655" s="28">
        <f ca="1">+IF(SIMULADOR2!$C$155&lt;TCEA!B654+1,0,TCEA!B654+1)</f>
        <v>45762</v>
      </c>
      <c r="C655">
        <f ca="1">+SUMIF(SIMULADOR2!$C$36:$C$155,B655,SIMULADOR2!$S$36:$S$155)</f>
        <v>0</v>
      </c>
    </row>
    <row r="656" spans="1:3" x14ac:dyDescent="0.2">
      <c r="A656">
        <f t="shared" si="10"/>
        <v>654</v>
      </c>
      <c r="B656" s="28">
        <f ca="1">+IF(SIMULADOR2!$C$155&lt;TCEA!B655+1,0,TCEA!B655+1)</f>
        <v>45763</v>
      </c>
      <c r="C656">
        <f ca="1">+SUMIF(SIMULADOR2!$C$36:$C$155,B656,SIMULADOR2!$S$36:$S$155)</f>
        <v>0</v>
      </c>
    </row>
    <row r="657" spans="1:3" x14ac:dyDescent="0.2">
      <c r="A657">
        <f t="shared" si="10"/>
        <v>655</v>
      </c>
      <c r="B657" s="28">
        <f ca="1">+IF(SIMULADOR2!$C$155&lt;TCEA!B656+1,0,TCEA!B656+1)</f>
        <v>45764</v>
      </c>
      <c r="C657">
        <f ca="1">+SUMIF(SIMULADOR2!$C$36:$C$155,B657,SIMULADOR2!$S$36:$S$155)</f>
        <v>0</v>
      </c>
    </row>
    <row r="658" spans="1:3" x14ac:dyDescent="0.2">
      <c r="A658">
        <f t="shared" si="10"/>
        <v>656</v>
      </c>
      <c r="B658" s="28">
        <f ca="1">+IF(SIMULADOR2!$C$155&lt;TCEA!B657+1,0,TCEA!B657+1)</f>
        <v>45765</v>
      </c>
      <c r="C658">
        <f ca="1">+SUMIF(SIMULADOR2!$C$36:$C$155,B658,SIMULADOR2!$S$36:$S$155)</f>
        <v>0</v>
      </c>
    </row>
    <row r="659" spans="1:3" x14ac:dyDescent="0.2">
      <c r="A659">
        <f t="shared" si="10"/>
        <v>657</v>
      </c>
      <c r="B659" s="28">
        <f ca="1">+IF(SIMULADOR2!$C$155&lt;TCEA!B658+1,0,TCEA!B658+1)</f>
        <v>45766</v>
      </c>
      <c r="C659">
        <f ca="1">+SUMIF(SIMULADOR2!$C$36:$C$155,B659,SIMULADOR2!$S$36:$S$155)</f>
        <v>0</v>
      </c>
    </row>
    <row r="660" spans="1:3" x14ac:dyDescent="0.2">
      <c r="A660">
        <f t="shared" si="10"/>
        <v>658</v>
      </c>
      <c r="B660" s="28">
        <f ca="1">+IF(SIMULADOR2!$C$155&lt;TCEA!B659+1,0,TCEA!B659+1)</f>
        <v>45767</v>
      </c>
      <c r="C660">
        <f ca="1">+SUMIF(SIMULADOR2!$C$36:$C$155,B660,SIMULADOR2!$S$36:$S$155)</f>
        <v>0</v>
      </c>
    </row>
    <row r="661" spans="1:3" x14ac:dyDescent="0.2">
      <c r="A661">
        <f t="shared" si="10"/>
        <v>659</v>
      </c>
      <c r="B661" s="28">
        <f ca="1">+IF(SIMULADOR2!$C$155&lt;TCEA!B660+1,0,TCEA!B660+1)</f>
        <v>45768</v>
      </c>
      <c r="C661">
        <f ca="1">+SUMIF(SIMULADOR2!$C$36:$C$155,B661,SIMULADOR2!$S$36:$S$155)</f>
        <v>0</v>
      </c>
    </row>
    <row r="662" spans="1:3" x14ac:dyDescent="0.2">
      <c r="A662">
        <f t="shared" si="10"/>
        <v>660</v>
      </c>
      <c r="B662" s="28">
        <f ca="1">+IF(SIMULADOR2!$C$155&lt;TCEA!B661+1,0,TCEA!B661+1)</f>
        <v>45769</v>
      </c>
      <c r="C662">
        <f ca="1">+SUMIF(SIMULADOR2!$C$36:$C$155,B662,SIMULADOR2!$S$36:$S$155)</f>
        <v>0</v>
      </c>
    </row>
    <row r="663" spans="1:3" x14ac:dyDescent="0.2">
      <c r="A663">
        <f t="shared" si="10"/>
        <v>661</v>
      </c>
      <c r="B663" s="28">
        <f ca="1">+IF(SIMULADOR2!$C$155&lt;TCEA!B662+1,0,TCEA!B662+1)</f>
        <v>45770</v>
      </c>
      <c r="C663">
        <f ca="1">+SUMIF(SIMULADOR2!$C$36:$C$155,B663,SIMULADOR2!$S$36:$S$155)</f>
        <v>0</v>
      </c>
    </row>
    <row r="664" spans="1:3" x14ac:dyDescent="0.2">
      <c r="A664">
        <f t="shared" si="10"/>
        <v>662</v>
      </c>
      <c r="B664" s="28">
        <f ca="1">+IF(SIMULADOR2!$C$155&lt;TCEA!B663+1,0,TCEA!B663+1)</f>
        <v>45771</v>
      </c>
      <c r="C664">
        <f ca="1">+SUMIF(SIMULADOR2!$C$36:$C$155,B664,SIMULADOR2!$S$36:$S$155)</f>
        <v>0</v>
      </c>
    </row>
    <row r="665" spans="1:3" x14ac:dyDescent="0.2">
      <c r="A665">
        <f t="shared" si="10"/>
        <v>663</v>
      </c>
      <c r="B665" s="28">
        <f ca="1">+IF(SIMULADOR2!$C$155&lt;TCEA!B664+1,0,TCEA!B664+1)</f>
        <v>45772</v>
      </c>
      <c r="C665">
        <f ca="1">+SUMIF(SIMULADOR2!$C$36:$C$155,B665,SIMULADOR2!$S$36:$S$155)</f>
        <v>0</v>
      </c>
    </row>
    <row r="666" spans="1:3" x14ac:dyDescent="0.2">
      <c r="A666">
        <f t="shared" si="10"/>
        <v>664</v>
      </c>
      <c r="B666" s="28">
        <f ca="1">+IF(SIMULADOR2!$C$155&lt;TCEA!B665+1,0,TCEA!B665+1)</f>
        <v>45773</v>
      </c>
      <c r="C666">
        <f ca="1">+SUMIF(SIMULADOR2!$C$36:$C$155,B666,SIMULADOR2!$S$36:$S$155)</f>
        <v>0</v>
      </c>
    </row>
    <row r="667" spans="1:3" x14ac:dyDescent="0.2">
      <c r="A667">
        <f t="shared" si="10"/>
        <v>665</v>
      </c>
      <c r="B667" s="28">
        <f ca="1">+IF(SIMULADOR2!$C$155&lt;TCEA!B666+1,0,TCEA!B666+1)</f>
        <v>45774</v>
      </c>
      <c r="C667">
        <f ca="1">+SUMIF(SIMULADOR2!$C$36:$C$155,B667,SIMULADOR2!$S$36:$S$155)</f>
        <v>0</v>
      </c>
    </row>
    <row r="668" spans="1:3" x14ac:dyDescent="0.2">
      <c r="A668">
        <f t="shared" si="10"/>
        <v>666</v>
      </c>
      <c r="B668" s="28">
        <f ca="1">+IF(SIMULADOR2!$C$155&lt;TCEA!B667+1,0,TCEA!B667+1)</f>
        <v>45775</v>
      </c>
      <c r="C668">
        <f ca="1">+SUMIF(SIMULADOR2!$C$36:$C$155,B668,SIMULADOR2!$S$36:$S$155)</f>
        <v>0</v>
      </c>
    </row>
    <row r="669" spans="1:3" x14ac:dyDescent="0.2">
      <c r="A669">
        <f t="shared" si="10"/>
        <v>667</v>
      </c>
      <c r="B669" s="28">
        <f ca="1">+IF(SIMULADOR2!$C$155&lt;TCEA!B668+1,0,TCEA!B668+1)</f>
        <v>45776</v>
      </c>
      <c r="C669">
        <f ca="1">+SUMIF(SIMULADOR2!$C$36:$C$155,B669,SIMULADOR2!$S$36:$S$155)</f>
        <v>0</v>
      </c>
    </row>
    <row r="670" spans="1:3" x14ac:dyDescent="0.2">
      <c r="A670">
        <f t="shared" si="10"/>
        <v>668</v>
      </c>
      <c r="B670" s="28">
        <f ca="1">+IF(SIMULADOR2!$C$155&lt;TCEA!B669+1,0,TCEA!B669+1)</f>
        <v>45777</v>
      </c>
      <c r="C670">
        <f ca="1">+SUMIF(SIMULADOR2!$C$36:$C$155,B670,SIMULADOR2!$S$36:$S$155)</f>
        <v>0</v>
      </c>
    </row>
    <row r="671" spans="1:3" x14ac:dyDescent="0.2">
      <c r="A671">
        <f t="shared" si="10"/>
        <v>669</v>
      </c>
      <c r="B671" s="28">
        <f ca="1">+IF(SIMULADOR2!$C$155&lt;TCEA!B670+1,0,TCEA!B670+1)</f>
        <v>45778</v>
      </c>
      <c r="C671">
        <f ca="1">+SUMIF(SIMULADOR2!$C$36:$C$155,B671,SIMULADOR2!$S$36:$S$155)</f>
        <v>0</v>
      </c>
    </row>
    <row r="672" spans="1:3" x14ac:dyDescent="0.2">
      <c r="A672">
        <f t="shared" si="10"/>
        <v>670</v>
      </c>
      <c r="B672" s="28">
        <f ca="1">+IF(SIMULADOR2!$C$155&lt;TCEA!B671+1,0,TCEA!B671+1)</f>
        <v>45779</v>
      </c>
      <c r="C672">
        <f ca="1">+SUMIF(SIMULADOR2!$C$36:$C$155,B672,SIMULADOR2!$S$36:$S$155)</f>
        <v>0</v>
      </c>
    </row>
    <row r="673" spans="1:3" x14ac:dyDescent="0.2">
      <c r="A673">
        <f t="shared" si="10"/>
        <v>671</v>
      </c>
      <c r="B673" s="28">
        <f ca="1">+IF(SIMULADOR2!$C$155&lt;TCEA!B672+1,0,TCEA!B672+1)</f>
        <v>45780</v>
      </c>
      <c r="C673">
        <f ca="1">+SUMIF(SIMULADOR2!$C$36:$C$155,B673,SIMULADOR2!$S$36:$S$155)</f>
        <v>0</v>
      </c>
    </row>
    <row r="674" spans="1:3" x14ac:dyDescent="0.2">
      <c r="A674">
        <f t="shared" si="10"/>
        <v>672</v>
      </c>
      <c r="B674" s="28">
        <f ca="1">+IF(SIMULADOR2!$C$155&lt;TCEA!B673+1,0,TCEA!B673+1)</f>
        <v>45781</v>
      </c>
      <c r="C674">
        <f ca="1">+SUMIF(SIMULADOR2!$C$36:$C$155,B674,SIMULADOR2!$S$36:$S$155)</f>
        <v>0</v>
      </c>
    </row>
    <row r="675" spans="1:3" x14ac:dyDescent="0.2">
      <c r="A675">
        <f t="shared" si="10"/>
        <v>673</v>
      </c>
      <c r="B675" s="28">
        <f ca="1">+IF(SIMULADOR2!$C$155&lt;TCEA!B674+1,0,TCEA!B674+1)</f>
        <v>45782</v>
      </c>
      <c r="C675">
        <f ca="1">+SUMIF(SIMULADOR2!$C$36:$C$155,B675,SIMULADOR2!$S$36:$S$155)</f>
        <v>0</v>
      </c>
    </row>
    <row r="676" spans="1:3" x14ac:dyDescent="0.2">
      <c r="A676">
        <f t="shared" si="10"/>
        <v>674</v>
      </c>
      <c r="B676" s="28">
        <f ca="1">+IF(SIMULADOR2!$C$155&lt;TCEA!B675+1,0,TCEA!B675+1)</f>
        <v>45783</v>
      </c>
      <c r="C676">
        <f ca="1">+SUMIF(SIMULADOR2!$C$36:$C$155,B676,SIMULADOR2!$S$36:$S$155)</f>
        <v>0</v>
      </c>
    </row>
    <row r="677" spans="1:3" x14ac:dyDescent="0.2">
      <c r="A677">
        <f t="shared" si="10"/>
        <v>675</v>
      </c>
      <c r="B677" s="28">
        <f ca="1">+IF(SIMULADOR2!$C$155&lt;TCEA!B676+1,0,TCEA!B676+1)</f>
        <v>45784</v>
      </c>
      <c r="C677">
        <f ca="1">+SUMIF(SIMULADOR2!$C$36:$C$155,B677,SIMULADOR2!$S$36:$S$155)</f>
        <v>0</v>
      </c>
    </row>
    <row r="678" spans="1:3" x14ac:dyDescent="0.2">
      <c r="A678">
        <f t="shared" si="10"/>
        <v>676</v>
      </c>
      <c r="B678" s="28">
        <f ca="1">+IF(SIMULADOR2!$C$155&lt;TCEA!B677+1,0,TCEA!B677+1)</f>
        <v>45785</v>
      </c>
      <c r="C678">
        <f ca="1">+SUMIF(SIMULADOR2!$C$36:$C$155,B678,SIMULADOR2!$S$36:$S$155)</f>
        <v>0</v>
      </c>
    </row>
    <row r="679" spans="1:3" x14ac:dyDescent="0.2">
      <c r="A679">
        <f t="shared" si="10"/>
        <v>677</v>
      </c>
      <c r="B679" s="28">
        <f ca="1">+IF(SIMULADOR2!$C$155&lt;TCEA!B678+1,0,TCEA!B678+1)</f>
        <v>45786</v>
      </c>
      <c r="C679">
        <f ca="1">+SUMIF(SIMULADOR2!$C$36:$C$155,B679,SIMULADOR2!$S$36:$S$155)</f>
        <v>0</v>
      </c>
    </row>
    <row r="680" spans="1:3" x14ac:dyDescent="0.2">
      <c r="A680">
        <f t="shared" si="10"/>
        <v>678</v>
      </c>
      <c r="B680" s="28">
        <f ca="1">+IF(SIMULADOR2!$C$155&lt;TCEA!B679+1,0,TCEA!B679+1)</f>
        <v>45787</v>
      </c>
      <c r="C680">
        <f ca="1">+SUMIF(SIMULADOR2!$C$36:$C$155,B680,SIMULADOR2!$S$36:$S$155)</f>
        <v>0</v>
      </c>
    </row>
    <row r="681" spans="1:3" x14ac:dyDescent="0.2">
      <c r="A681">
        <f t="shared" si="10"/>
        <v>679</v>
      </c>
      <c r="B681" s="28">
        <f ca="1">+IF(SIMULADOR2!$C$155&lt;TCEA!B680+1,0,TCEA!B680+1)</f>
        <v>45788</v>
      </c>
      <c r="C681">
        <f ca="1">+SUMIF(SIMULADOR2!$C$36:$C$155,B681,SIMULADOR2!$S$36:$S$155)</f>
        <v>0</v>
      </c>
    </row>
    <row r="682" spans="1:3" x14ac:dyDescent="0.2">
      <c r="A682">
        <f t="shared" si="10"/>
        <v>680</v>
      </c>
      <c r="B682" s="28">
        <f ca="1">+IF(SIMULADOR2!$C$155&lt;TCEA!B681+1,0,TCEA!B681+1)</f>
        <v>45789</v>
      </c>
      <c r="C682">
        <f ca="1">+SUMIF(SIMULADOR2!$C$36:$C$155,B682,SIMULADOR2!$S$36:$S$155)</f>
        <v>0</v>
      </c>
    </row>
    <row r="683" spans="1:3" x14ac:dyDescent="0.2">
      <c r="A683">
        <f t="shared" si="10"/>
        <v>681</v>
      </c>
      <c r="B683" s="28">
        <f ca="1">+IF(SIMULADOR2!$C$155&lt;TCEA!B682+1,0,TCEA!B682+1)</f>
        <v>45790</v>
      </c>
      <c r="C683">
        <f ca="1">+SUMIF(SIMULADOR2!$C$36:$C$155,B683,SIMULADOR2!$S$36:$S$155)</f>
        <v>0</v>
      </c>
    </row>
    <row r="684" spans="1:3" x14ac:dyDescent="0.2">
      <c r="A684">
        <f t="shared" si="10"/>
        <v>682</v>
      </c>
      <c r="B684" s="28">
        <f ca="1">+IF(SIMULADOR2!$C$155&lt;TCEA!B683+1,0,TCEA!B683+1)</f>
        <v>45791</v>
      </c>
      <c r="C684">
        <f ca="1">+SUMIF(SIMULADOR2!$C$36:$C$155,B684,SIMULADOR2!$S$36:$S$155)</f>
        <v>0</v>
      </c>
    </row>
    <row r="685" spans="1:3" x14ac:dyDescent="0.2">
      <c r="A685">
        <f t="shared" si="10"/>
        <v>683</v>
      </c>
      <c r="B685" s="28">
        <f ca="1">+IF(SIMULADOR2!$C$155&lt;TCEA!B684+1,0,TCEA!B684+1)</f>
        <v>45792</v>
      </c>
      <c r="C685">
        <f ca="1">+SUMIF(SIMULADOR2!$C$36:$C$155,B685,SIMULADOR2!$S$36:$S$155)</f>
        <v>0</v>
      </c>
    </row>
    <row r="686" spans="1:3" x14ac:dyDescent="0.2">
      <c r="A686">
        <f t="shared" si="10"/>
        <v>684</v>
      </c>
      <c r="B686" s="28">
        <f ca="1">+IF(SIMULADOR2!$C$155&lt;TCEA!B685+1,0,TCEA!B685+1)</f>
        <v>45793</v>
      </c>
      <c r="C686">
        <f ca="1">+SUMIF(SIMULADOR2!$C$36:$C$155,B686,SIMULADOR2!$S$36:$S$155)</f>
        <v>0</v>
      </c>
    </row>
    <row r="687" spans="1:3" x14ac:dyDescent="0.2">
      <c r="A687">
        <f t="shared" si="10"/>
        <v>685</v>
      </c>
      <c r="B687" s="28">
        <f ca="1">+IF(SIMULADOR2!$C$155&lt;TCEA!B686+1,0,TCEA!B686+1)</f>
        <v>45794</v>
      </c>
      <c r="C687">
        <f ca="1">+SUMIF(SIMULADOR2!$C$36:$C$155,B687,SIMULADOR2!$S$36:$S$155)</f>
        <v>0</v>
      </c>
    </row>
    <row r="688" spans="1:3" x14ac:dyDescent="0.2">
      <c r="A688">
        <f t="shared" si="10"/>
        <v>686</v>
      </c>
      <c r="B688" s="28">
        <f ca="1">+IF(SIMULADOR2!$C$155&lt;TCEA!B687+1,0,TCEA!B687+1)</f>
        <v>45795</v>
      </c>
      <c r="C688">
        <f ca="1">+SUMIF(SIMULADOR2!$C$36:$C$155,B688,SIMULADOR2!$S$36:$S$155)</f>
        <v>0</v>
      </c>
    </row>
    <row r="689" spans="1:3" x14ac:dyDescent="0.2">
      <c r="A689">
        <f t="shared" si="10"/>
        <v>687</v>
      </c>
      <c r="B689" s="28">
        <f ca="1">+IF(SIMULADOR2!$C$155&lt;TCEA!B688+1,0,TCEA!B688+1)</f>
        <v>45796</v>
      </c>
      <c r="C689">
        <f ca="1">+SUMIF(SIMULADOR2!$C$36:$C$155,B689,SIMULADOR2!$S$36:$S$155)</f>
        <v>0</v>
      </c>
    </row>
    <row r="690" spans="1:3" x14ac:dyDescent="0.2">
      <c r="A690">
        <f t="shared" si="10"/>
        <v>688</v>
      </c>
      <c r="B690" s="28">
        <f ca="1">+IF(SIMULADOR2!$C$155&lt;TCEA!B689+1,0,TCEA!B689+1)</f>
        <v>45797</v>
      </c>
      <c r="C690">
        <f ca="1">+SUMIF(SIMULADOR2!$C$36:$C$155,B690,SIMULADOR2!$S$36:$S$155)</f>
        <v>0</v>
      </c>
    </row>
    <row r="691" spans="1:3" x14ac:dyDescent="0.2">
      <c r="A691">
        <f t="shared" si="10"/>
        <v>689</v>
      </c>
      <c r="B691" s="28">
        <f ca="1">+IF(SIMULADOR2!$C$155&lt;TCEA!B690+1,0,TCEA!B690+1)</f>
        <v>45798</v>
      </c>
      <c r="C691">
        <f ca="1">+SUMIF(SIMULADOR2!$C$36:$C$155,B691,SIMULADOR2!$S$36:$S$155)</f>
        <v>0</v>
      </c>
    </row>
    <row r="692" spans="1:3" x14ac:dyDescent="0.2">
      <c r="A692">
        <f t="shared" si="10"/>
        <v>690</v>
      </c>
      <c r="B692" s="28">
        <f ca="1">+IF(SIMULADOR2!$C$155&lt;TCEA!B691+1,0,TCEA!B691+1)</f>
        <v>45799</v>
      </c>
      <c r="C692">
        <f ca="1">+SUMIF(SIMULADOR2!$C$36:$C$155,B692,SIMULADOR2!$S$36:$S$155)</f>
        <v>0</v>
      </c>
    </row>
    <row r="693" spans="1:3" x14ac:dyDescent="0.2">
      <c r="A693">
        <f t="shared" si="10"/>
        <v>691</v>
      </c>
      <c r="B693" s="28">
        <f ca="1">+IF(SIMULADOR2!$C$155&lt;TCEA!B692+1,0,TCEA!B692+1)</f>
        <v>45800</v>
      </c>
      <c r="C693">
        <f ca="1">+SUMIF(SIMULADOR2!$C$36:$C$155,B693,SIMULADOR2!$S$36:$S$155)</f>
        <v>0</v>
      </c>
    </row>
    <row r="694" spans="1:3" x14ac:dyDescent="0.2">
      <c r="A694">
        <f t="shared" si="10"/>
        <v>692</v>
      </c>
      <c r="B694" s="28">
        <f ca="1">+IF(SIMULADOR2!$C$155&lt;TCEA!B693+1,0,TCEA!B693+1)</f>
        <v>45801</v>
      </c>
      <c r="C694">
        <f ca="1">+SUMIF(SIMULADOR2!$C$36:$C$155,B694,SIMULADOR2!$S$36:$S$155)</f>
        <v>0</v>
      </c>
    </row>
    <row r="695" spans="1:3" x14ac:dyDescent="0.2">
      <c r="A695">
        <f t="shared" si="10"/>
        <v>693</v>
      </c>
      <c r="B695" s="28">
        <f ca="1">+IF(SIMULADOR2!$C$155&lt;TCEA!B694+1,0,TCEA!B694+1)</f>
        <v>45802</v>
      </c>
      <c r="C695">
        <f ca="1">+SUMIF(SIMULADOR2!$C$36:$C$155,B695,SIMULADOR2!$S$36:$S$155)</f>
        <v>0</v>
      </c>
    </row>
    <row r="696" spans="1:3" x14ac:dyDescent="0.2">
      <c r="A696">
        <f t="shared" si="10"/>
        <v>694</v>
      </c>
      <c r="B696" s="28">
        <f ca="1">+IF(SIMULADOR2!$C$155&lt;TCEA!B695+1,0,TCEA!B695+1)</f>
        <v>45803</v>
      </c>
      <c r="C696">
        <f ca="1">+SUMIF(SIMULADOR2!$C$36:$C$155,B696,SIMULADOR2!$S$36:$S$155)</f>
        <v>0</v>
      </c>
    </row>
    <row r="697" spans="1:3" x14ac:dyDescent="0.2">
      <c r="A697">
        <f t="shared" si="10"/>
        <v>695</v>
      </c>
      <c r="B697" s="28">
        <f ca="1">+IF(SIMULADOR2!$C$155&lt;TCEA!B696+1,0,TCEA!B696+1)</f>
        <v>45804</v>
      </c>
      <c r="C697">
        <f ca="1">+SUMIF(SIMULADOR2!$C$36:$C$155,B697,SIMULADOR2!$S$36:$S$155)</f>
        <v>0</v>
      </c>
    </row>
    <row r="698" spans="1:3" x14ac:dyDescent="0.2">
      <c r="A698">
        <f t="shared" si="10"/>
        <v>696</v>
      </c>
      <c r="B698" s="28">
        <f ca="1">+IF(SIMULADOR2!$C$155&lt;TCEA!B697+1,0,TCEA!B697+1)</f>
        <v>45805</v>
      </c>
      <c r="C698">
        <f ca="1">+SUMIF(SIMULADOR2!$C$36:$C$155,B698,SIMULADOR2!$S$36:$S$155)</f>
        <v>0</v>
      </c>
    </row>
    <row r="699" spans="1:3" x14ac:dyDescent="0.2">
      <c r="A699">
        <f t="shared" si="10"/>
        <v>697</v>
      </c>
      <c r="B699" s="28">
        <f ca="1">+IF(SIMULADOR2!$C$155&lt;TCEA!B698+1,0,TCEA!B698+1)</f>
        <v>45806</v>
      </c>
      <c r="C699">
        <f ca="1">+SUMIF(SIMULADOR2!$C$36:$C$155,B699,SIMULADOR2!$S$36:$S$155)</f>
        <v>0</v>
      </c>
    </row>
    <row r="700" spans="1:3" x14ac:dyDescent="0.2">
      <c r="A700">
        <f t="shared" si="10"/>
        <v>698</v>
      </c>
      <c r="B700" s="28">
        <f ca="1">+IF(SIMULADOR2!$C$155&lt;TCEA!B699+1,0,TCEA!B699+1)</f>
        <v>45807</v>
      </c>
      <c r="C700">
        <f ca="1">+SUMIF(SIMULADOR2!$C$36:$C$155,B700,SIMULADOR2!$S$36:$S$155)</f>
        <v>0</v>
      </c>
    </row>
    <row r="701" spans="1:3" x14ac:dyDescent="0.2">
      <c r="A701">
        <f t="shared" si="10"/>
        <v>699</v>
      </c>
      <c r="B701" s="28">
        <f ca="1">+IF(SIMULADOR2!$C$155&lt;TCEA!B700+1,0,TCEA!B700+1)</f>
        <v>45808</v>
      </c>
      <c r="C701">
        <f ca="1">+SUMIF(SIMULADOR2!$C$36:$C$155,B701,SIMULADOR2!$S$36:$S$155)</f>
        <v>0</v>
      </c>
    </row>
    <row r="702" spans="1:3" x14ac:dyDescent="0.2">
      <c r="A702">
        <f t="shared" si="10"/>
        <v>700</v>
      </c>
      <c r="B702" s="28">
        <f ca="1">+IF(SIMULADOR2!$C$155&lt;TCEA!B701+1,0,TCEA!B701+1)</f>
        <v>45809</v>
      </c>
      <c r="C702">
        <f ca="1">+SUMIF(SIMULADOR2!$C$36:$C$155,B702,SIMULADOR2!$S$36:$S$155)</f>
        <v>0</v>
      </c>
    </row>
    <row r="703" spans="1:3" x14ac:dyDescent="0.2">
      <c r="A703">
        <f t="shared" si="10"/>
        <v>701</v>
      </c>
      <c r="B703" s="28">
        <f ca="1">+IF(SIMULADOR2!$C$155&lt;TCEA!B702+1,0,TCEA!B702+1)</f>
        <v>45810</v>
      </c>
      <c r="C703">
        <f ca="1">+SUMIF(SIMULADOR2!$C$36:$C$155,B703,SIMULADOR2!$S$36:$S$155)</f>
        <v>0</v>
      </c>
    </row>
    <row r="704" spans="1:3" x14ac:dyDescent="0.2">
      <c r="A704">
        <f t="shared" si="10"/>
        <v>702</v>
      </c>
      <c r="B704" s="28">
        <f ca="1">+IF(SIMULADOR2!$C$155&lt;TCEA!B703+1,0,TCEA!B703+1)</f>
        <v>45811</v>
      </c>
      <c r="C704">
        <f ca="1">+SUMIF(SIMULADOR2!$C$36:$C$155,B704,SIMULADOR2!$S$36:$S$155)</f>
        <v>0</v>
      </c>
    </row>
    <row r="705" spans="1:3" x14ac:dyDescent="0.2">
      <c r="A705">
        <f t="shared" si="10"/>
        <v>703</v>
      </c>
      <c r="B705" s="28">
        <f ca="1">+IF(SIMULADOR2!$C$155&lt;TCEA!B704+1,0,TCEA!B704+1)</f>
        <v>45812</v>
      </c>
      <c r="C705">
        <f ca="1">+SUMIF(SIMULADOR2!$C$36:$C$155,B705,SIMULADOR2!$S$36:$S$155)</f>
        <v>0</v>
      </c>
    </row>
    <row r="706" spans="1:3" x14ac:dyDescent="0.2">
      <c r="A706">
        <f t="shared" si="10"/>
        <v>704</v>
      </c>
      <c r="B706" s="28">
        <f ca="1">+IF(SIMULADOR2!$C$155&lt;TCEA!B705+1,0,TCEA!B705+1)</f>
        <v>45813</v>
      </c>
      <c r="C706">
        <f ca="1">+SUMIF(SIMULADOR2!$C$36:$C$155,B706,SIMULADOR2!$S$36:$S$155)</f>
        <v>0</v>
      </c>
    </row>
    <row r="707" spans="1:3" x14ac:dyDescent="0.2">
      <c r="A707">
        <f t="shared" si="10"/>
        <v>705</v>
      </c>
      <c r="B707" s="28">
        <f ca="1">+IF(SIMULADOR2!$C$155&lt;TCEA!B706+1,0,TCEA!B706+1)</f>
        <v>45814</v>
      </c>
      <c r="C707">
        <f ca="1">+SUMIF(SIMULADOR2!$C$36:$C$155,B707,SIMULADOR2!$S$36:$S$155)</f>
        <v>0</v>
      </c>
    </row>
    <row r="708" spans="1:3" x14ac:dyDescent="0.2">
      <c r="A708">
        <f t="shared" si="10"/>
        <v>706</v>
      </c>
      <c r="B708" s="28">
        <f ca="1">+IF(SIMULADOR2!$C$155&lt;TCEA!B707+1,0,TCEA!B707+1)</f>
        <v>45815</v>
      </c>
      <c r="C708">
        <f ca="1">+SUMIF(SIMULADOR2!$C$36:$C$155,B708,SIMULADOR2!$S$36:$S$155)</f>
        <v>0</v>
      </c>
    </row>
    <row r="709" spans="1:3" x14ac:dyDescent="0.2">
      <c r="A709">
        <f t="shared" ref="A709:A772" si="11">+A708+1</f>
        <v>707</v>
      </c>
      <c r="B709" s="28">
        <f ca="1">+IF(SIMULADOR2!$C$155&lt;TCEA!B708+1,0,TCEA!B708+1)</f>
        <v>45816</v>
      </c>
      <c r="C709">
        <f ca="1">+SUMIF(SIMULADOR2!$C$36:$C$155,B709,SIMULADOR2!$S$36:$S$155)</f>
        <v>0</v>
      </c>
    </row>
    <row r="710" spans="1:3" x14ac:dyDescent="0.2">
      <c r="A710">
        <f t="shared" si="11"/>
        <v>708</v>
      </c>
      <c r="B710" s="28">
        <f ca="1">+IF(SIMULADOR2!$C$155&lt;TCEA!B709+1,0,TCEA!B709+1)</f>
        <v>45817</v>
      </c>
      <c r="C710">
        <f ca="1">+SUMIF(SIMULADOR2!$C$36:$C$155,B710,SIMULADOR2!$S$36:$S$155)</f>
        <v>0</v>
      </c>
    </row>
    <row r="711" spans="1:3" x14ac:dyDescent="0.2">
      <c r="A711">
        <f t="shared" si="11"/>
        <v>709</v>
      </c>
      <c r="B711" s="28">
        <f ca="1">+IF(SIMULADOR2!$C$155&lt;TCEA!B710+1,0,TCEA!B710+1)</f>
        <v>45818</v>
      </c>
      <c r="C711">
        <f ca="1">+SUMIF(SIMULADOR2!$C$36:$C$155,B711,SIMULADOR2!$S$36:$S$155)</f>
        <v>0</v>
      </c>
    </row>
    <row r="712" spans="1:3" x14ac:dyDescent="0.2">
      <c r="A712">
        <f t="shared" si="11"/>
        <v>710</v>
      </c>
      <c r="B712" s="28">
        <f ca="1">+IF(SIMULADOR2!$C$155&lt;TCEA!B711+1,0,TCEA!B711+1)</f>
        <v>45819</v>
      </c>
      <c r="C712">
        <f ca="1">+SUMIF(SIMULADOR2!$C$36:$C$155,B712,SIMULADOR2!$S$36:$S$155)</f>
        <v>0</v>
      </c>
    </row>
    <row r="713" spans="1:3" x14ac:dyDescent="0.2">
      <c r="A713">
        <f t="shared" si="11"/>
        <v>711</v>
      </c>
      <c r="B713" s="28">
        <f ca="1">+IF(SIMULADOR2!$C$155&lt;TCEA!B712+1,0,TCEA!B712+1)</f>
        <v>45820</v>
      </c>
      <c r="C713">
        <f ca="1">+SUMIF(SIMULADOR2!$C$36:$C$155,B713,SIMULADOR2!$S$36:$S$155)</f>
        <v>0</v>
      </c>
    </row>
    <row r="714" spans="1:3" x14ac:dyDescent="0.2">
      <c r="A714">
        <f t="shared" si="11"/>
        <v>712</v>
      </c>
      <c r="B714" s="28">
        <f ca="1">+IF(SIMULADOR2!$C$155&lt;TCEA!B713+1,0,TCEA!B713+1)</f>
        <v>45821</v>
      </c>
      <c r="C714">
        <f ca="1">+SUMIF(SIMULADOR2!$C$36:$C$155,B714,SIMULADOR2!$S$36:$S$155)</f>
        <v>0</v>
      </c>
    </row>
    <row r="715" spans="1:3" x14ac:dyDescent="0.2">
      <c r="A715">
        <f t="shared" si="11"/>
        <v>713</v>
      </c>
      <c r="B715" s="28">
        <f ca="1">+IF(SIMULADOR2!$C$155&lt;TCEA!B714+1,0,TCEA!B714+1)</f>
        <v>45822</v>
      </c>
      <c r="C715">
        <f ca="1">+SUMIF(SIMULADOR2!$C$36:$C$155,B715,SIMULADOR2!$S$36:$S$155)</f>
        <v>0</v>
      </c>
    </row>
    <row r="716" spans="1:3" x14ac:dyDescent="0.2">
      <c r="A716">
        <f t="shared" si="11"/>
        <v>714</v>
      </c>
      <c r="B716" s="28">
        <f ca="1">+IF(SIMULADOR2!$C$155&lt;TCEA!B715+1,0,TCEA!B715+1)</f>
        <v>45823</v>
      </c>
      <c r="C716">
        <f ca="1">+SUMIF(SIMULADOR2!$C$36:$C$155,B716,SIMULADOR2!$S$36:$S$155)</f>
        <v>0</v>
      </c>
    </row>
    <row r="717" spans="1:3" x14ac:dyDescent="0.2">
      <c r="A717">
        <f t="shared" si="11"/>
        <v>715</v>
      </c>
      <c r="B717" s="28">
        <f ca="1">+IF(SIMULADOR2!$C$155&lt;TCEA!B716+1,0,TCEA!B716+1)</f>
        <v>45824</v>
      </c>
      <c r="C717">
        <f ca="1">+SUMIF(SIMULADOR2!$C$36:$C$155,B717,SIMULADOR2!$S$36:$S$155)</f>
        <v>0</v>
      </c>
    </row>
    <row r="718" spans="1:3" x14ac:dyDescent="0.2">
      <c r="A718">
        <f t="shared" si="11"/>
        <v>716</v>
      </c>
      <c r="B718" s="28">
        <f ca="1">+IF(SIMULADOR2!$C$155&lt;TCEA!B717+1,0,TCEA!B717+1)</f>
        <v>45825</v>
      </c>
      <c r="C718">
        <f ca="1">+SUMIF(SIMULADOR2!$C$36:$C$155,B718,SIMULADOR2!$S$36:$S$155)</f>
        <v>0</v>
      </c>
    </row>
    <row r="719" spans="1:3" x14ac:dyDescent="0.2">
      <c r="A719">
        <f t="shared" si="11"/>
        <v>717</v>
      </c>
      <c r="B719" s="28">
        <f ca="1">+IF(SIMULADOR2!$C$155&lt;TCEA!B718+1,0,TCEA!B718+1)</f>
        <v>45826</v>
      </c>
      <c r="C719">
        <f ca="1">+SUMIF(SIMULADOR2!$C$36:$C$155,B719,SIMULADOR2!$S$36:$S$155)</f>
        <v>0</v>
      </c>
    </row>
    <row r="720" spans="1:3" x14ac:dyDescent="0.2">
      <c r="A720">
        <f t="shared" si="11"/>
        <v>718</v>
      </c>
      <c r="B720" s="28">
        <f ca="1">+IF(SIMULADOR2!$C$155&lt;TCEA!B719+1,0,TCEA!B719+1)</f>
        <v>45827</v>
      </c>
      <c r="C720">
        <f ca="1">+SUMIF(SIMULADOR2!$C$36:$C$155,B720,SIMULADOR2!$S$36:$S$155)</f>
        <v>0</v>
      </c>
    </row>
    <row r="721" spans="1:3" x14ac:dyDescent="0.2">
      <c r="A721">
        <f t="shared" si="11"/>
        <v>719</v>
      </c>
      <c r="B721" s="28">
        <f ca="1">+IF(SIMULADOR2!$C$155&lt;TCEA!B720+1,0,TCEA!B720+1)</f>
        <v>45828</v>
      </c>
      <c r="C721">
        <f ca="1">+SUMIF(SIMULADOR2!$C$36:$C$155,B721,SIMULADOR2!$S$36:$S$155)</f>
        <v>0</v>
      </c>
    </row>
    <row r="722" spans="1:3" x14ac:dyDescent="0.2">
      <c r="A722">
        <f t="shared" si="11"/>
        <v>720</v>
      </c>
      <c r="B722" s="28">
        <f ca="1">+IF(SIMULADOR2!$C$155&lt;TCEA!B721+1,0,TCEA!B721+1)</f>
        <v>45829</v>
      </c>
      <c r="C722">
        <f ca="1">+SUMIF(SIMULADOR2!$C$36:$C$155,B722,SIMULADOR2!$S$36:$S$155)</f>
        <v>0</v>
      </c>
    </row>
    <row r="723" spans="1:3" x14ac:dyDescent="0.2">
      <c r="A723">
        <f t="shared" si="11"/>
        <v>721</v>
      </c>
      <c r="B723" s="28">
        <f ca="1">+IF(SIMULADOR2!$C$155&lt;TCEA!B722+1,0,TCEA!B722+1)</f>
        <v>45830</v>
      </c>
      <c r="C723">
        <f ca="1">+SUMIF(SIMULADOR2!$C$36:$C$155,B723,SIMULADOR2!$S$36:$S$155)</f>
        <v>0</v>
      </c>
    </row>
    <row r="724" spans="1:3" x14ac:dyDescent="0.2">
      <c r="A724">
        <f t="shared" si="11"/>
        <v>722</v>
      </c>
      <c r="B724" s="28">
        <f ca="1">+IF(SIMULADOR2!$C$155&lt;TCEA!B723+1,0,TCEA!B723+1)</f>
        <v>45831</v>
      </c>
      <c r="C724">
        <f ca="1">+SUMIF(SIMULADOR2!$C$36:$C$155,B724,SIMULADOR2!$S$36:$S$155)</f>
        <v>0</v>
      </c>
    </row>
    <row r="725" spans="1:3" x14ac:dyDescent="0.2">
      <c r="A725">
        <f t="shared" si="11"/>
        <v>723</v>
      </c>
      <c r="B725" s="28">
        <f ca="1">+IF(SIMULADOR2!$C$155&lt;TCEA!B724+1,0,TCEA!B724+1)</f>
        <v>45832</v>
      </c>
      <c r="C725">
        <f ca="1">+SUMIF(SIMULADOR2!$C$36:$C$155,B725,SIMULADOR2!$S$36:$S$155)</f>
        <v>0</v>
      </c>
    </row>
    <row r="726" spans="1:3" x14ac:dyDescent="0.2">
      <c r="A726">
        <f t="shared" si="11"/>
        <v>724</v>
      </c>
      <c r="B726" s="28">
        <f ca="1">+IF(SIMULADOR2!$C$155&lt;TCEA!B725+1,0,TCEA!B725+1)</f>
        <v>45833</v>
      </c>
      <c r="C726">
        <f ca="1">+SUMIF(SIMULADOR2!$C$36:$C$155,B726,SIMULADOR2!$S$36:$S$155)</f>
        <v>0</v>
      </c>
    </row>
    <row r="727" spans="1:3" x14ac:dyDescent="0.2">
      <c r="A727">
        <f t="shared" si="11"/>
        <v>725</v>
      </c>
      <c r="B727" s="28">
        <f ca="1">+IF(SIMULADOR2!$C$155&lt;TCEA!B726+1,0,TCEA!B726+1)</f>
        <v>45834</v>
      </c>
      <c r="C727">
        <f ca="1">+SUMIF(SIMULADOR2!$C$36:$C$155,B727,SIMULADOR2!$S$36:$S$155)</f>
        <v>0</v>
      </c>
    </row>
    <row r="728" spans="1:3" x14ac:dyDescent="0.2">
      <c r="A728">
        <f t="shared" si="11"/>
        <v>726</v>
      </c>
      <c r="B728" s="28">
        <f ca="1">+IF(SIMULADOR2!$C$155&lt;TCEA!B727+1,0,TCEA!B727+1)</f>
        <v>45835</v>
      </c>
      <c r="C728">
        <f ca="1">+SUMIF(SIMULADOR2!$C$36:$C$155,B728,SIMULADOR2!$S$36:$S$155)</f>
        <v>0</v>
      </c>
    </row>
    <row r="729" spans="1:3" x14ac:dyDescent="0.2">
      <c r="A729">
        <f t="shared" si="11"/>
        <v>727</v>
      </c>
      <c r="B729" s="28">
        <f ca="1">+IF(SIMULADOR2!$C$155&lt;TCEA!B728+1,0,TCEA!B728+1)</f>
        <v>45836</v>
      </c>
      <c r="C729">
        <f ca="1">+SUMIF(SIMULADOR2!$C$36:$C$155,B729,SIMULADOR2!$S$36:$S$155)</f>
        <v>0</v>
      </c>
    </row>
    <row r="730" spans="1:3" x14ac:dyDescent="0.2">
      <c r="A730">
        <f t="shared" si="11"/>
        <v>728</v>
      </c>
      <c r="B730" s="28">
        <f ca="1">+IF(SIMULADOR2!$C$155&lt;TCEA!B729+1,0,TCEA!B729+1)</f>
        <v>45837</v>
      </c>
      <c r="C730">
        <f ca="1">+SUMIF(SIMULADOR2!$C$36:$C$155,B730,SIMULADOR2!$S$36:$S$155)</f>
        <v>0</v>
      </c>
    </row>
    <row r="731" spans="1:3" x14ac:dyDescent="0.2">
      <c r="A731">
        <f t="shared" si="11"/>
        <v>729</v>
      </c>
      <c r="B731" s="28">
        <f ca="1">+IF(SIMULADOR2!$C$155&lt;TCEA!B730+1,0,TCEA!B730+1)</f>
        <v>45838</v>
      </c>
      <c r="C731">
        <f ca="1">+SUMIF(SIMULADOR2!$C$36:$C$155,B731,SIMULADOR2!$S$36:$S$155)</f>
        <v>0</v>
      </c>
    </row>
    <row r="732" spans="1:3" x14ac:dyDescent="0.2">
      <c r="A732">
        <f t="shared" si="11"/>
        <v>730</v>
      </c>
      <c r="B732" s="28">
        <f ca="1">+IF(SIMULADOR2!$C$155&lt;TCEA!B731+1,0,TCEA!B731+1)</f>
        <v>45839</v>
      </c>
      <c r="C732">
        <f ca="1">+SUMIF(SIMULADOR2!$C$36:$C$155,B732,SIMULADOR2!$S$36:$S$155)</f>
        <v>0</v>
      </c>
    </row>
    <row r="733" spans="1:3" x14ac:dyDescent="0.2">
      <c r="A733">
        <f t="shared" si="11"/>
        <v>731</v>
      </c>
      <c r="B733" s="28">
        <f ca="1">+IF(SIMULADOR2!$C$155&lt;TCEA!B732+1,0,TCEA!B732+1)</f>
        <v>45840</v>
      </c>
      <c r="C733">
        <f ca="1">+SUMIF(SIMULADOR2!$C$36:$C$155,B733,SIMULADOR2!$S$36:$S$155)</f>
        <v>0</v>
      </c>
    </row>
    <row r="734" spans="1:3" x14ac:dyDescent="0.2">
      <c r="A734">
        <f t="shared" si="11"/>
        <v>732</v>
      </c>
      <c r="B734" s="28">
        <f ca="1">+IF(SIMULADOR2!$C$155&lt;TCEA!B733+1,0,TCEA!B733+1)</f>
        <v>45841</v>
      </c>
      <c r="C734">
        <f ca="1">+SUMIF(SIMULADOR2!$C$36:$C$155,B734,SIMULADOR2!$S$36:$S$155)</f>
        <v>0</v>
      </c>
    </row>
    <row r="735" spans="1:3" x14ac:dyDescent="0.2">
      <c r="A735">
        <f t="shared" si="11"/>
        <v>733</v>
      </c>
      <c r="B735" s="28">
        <f ca="1">+IF(SIMULADOR2!$C$155&lt;TCEA!B734+1,0,TCEA!B734+1)</f>
        <v>45842</v>
      </c>
      <c r="C735">
        <f ca="1">+SUMIF(SIMULADOR2!$C$36:$C$155,B735,SIMULADOR2!$S$36:$S$155)</f>
        <v>0</v>
      </c>
    </row>
    <row r="736" spans="1:3" x14ac:dyDescent="0.2">
      <c r="A736">
        <f t="shared" si="11"/>
        <v>734</v>
      </c>
      <c r="B736" s="28">
        <f ca="1">+IF(SIMULADOR2!$C$155&lt;TCEA!B735+1,0,TCEA!B735+1)</f>
        <v>45843</v>
      </c>
      <c r="C736">
        <f ca="1">+SUMIF(SIMULADOR2!$C$36:$C$155,B736,SIMULADOR2!$S$36:$S$155)</f>
        <v>0</v>
      </c>
    </row>
    <row r="737" spans="1:3" x14ac:dyDescent="0.2">
      <c r="A737">
        <f t="shared" si="11"/>
        <v>735</v>
      </c>
      <c r="B737" s="28">
        <f ca="1">+IF(SIMULADOR2!$C$155&lt;TCEA!B736+1,0,TCEA!B736+1)</f>
        <v>45844</v>
      </c>
      <c r="C737">
        <f ca="1">+SUMIF(SIMULADOR2!$C$36:$C$155,B737,SIMULADOR2!$S$36:$S$155)</f>
        <v>0</v>
      </c>
    </row>
    <row r="738" spans="1:3" x14ac:dyDescent="0.2">
      <c r="A738">
        <f t="shared" si="11"/>
        <v>736</v>
      </c>
      <c r="B738" s="28">
        <f ca="1">+IF(SIMULADOR2!$C$155&lt;TCEA!B737+1,0,TCEA!B737+1)</f>
        <v>45845</v>
      </c>
      <c r="C738">
        <f ca="1">+SUMIF(SIMULADOR2!$C$36:$C$155,B738,SIMULADOR2!$S$36:$S$155)</f>
        <v>0</v>
      </c>
    </row>
    <row r="739" spans="1:3" x14ac:dyDescent="0.2">
      <c r="A739">
        <f t="shared" si="11"/>
        <v>737</v>
      </c>
      <c r="B739" s="28">
        <f ca="1">+IF(SIMULADOR2!$C$155&lt;TCEA!B738+1,0,TCEA!B738+1)</f>
        <v>45846</v>
      </c>
      <c r="C739">
        <f ca="1">+SUMIF(SIMULADOR2!$C$36:$C$155,B739,SIMULADOR2!$S$36:$S$155)</f>
        <v>0</v>
      </c>
    </row>
    <row r="740" spans="1:3" x14ac:dyDescent="0.2">
      <c r="A740">
        <f t="shared" si="11"/>
        <v>738</v>
      </c>
      <c r="B740" s="28">
        <f ca="1">+IF(SIMULADOR2!$C$155&lt;TCEA!B739+1,0,TCEA!B739+1)</f>
        <v>45847</v>
      </c>
      <c r="C740">
        <f ca="1">+SUMIF(SIMULADOR2!$C$36:$C$155,B740,SIMULADOR2!$S$36:$S$155)</f>
        <v>0</v>
      </c>
    </row>
    <row r="741" spans="1:3" x14ac:dyDescent="0.2">
      <c r="A741">
        <f t="shared" si="11"/>
        <v>739</v>
      </c>
      <c r="B741" s="28">
        <f ca="1">+IF(SIMULADOR2!$C$155&lt;TCEA!B740+1,0,TCEA!B740+1)</f>
        <v>45848</v>
      </c>
      <c r="C741">
        <f ca="1">+SUMIF(SIMULADOR2!$C$36:$C$155,B741,SIMULADOR2!$S$36:$S$155)</f>
        <v>0</v>
      </c>
    </row>
    <row r="742" spans="1:3" x14ac:dyDescent="0.2">
      <c r="A742">
        <f t="shared" si="11"/>
        <v>740</v>
      </c>
      <c r="B742" s="28">
        <f ca="1">+IF(SIMULADOR2!$C$155&lt;TCEA!B741+1,0,TCEA!B741+1)</f>
        <v>45849</v>
      </c>
      <c r="C742">
        <f ca="1">+SUMIF(SIMULADOR2!$C$36:$C$155,B742,SIMULADOR2!$S$36:$S$155)</f>
        <v>0</v>
      </c>
    </row>
    <row r="743" spans="1:3" x14ac:dyDescent="0.2">
      <c r="A743">
        <f t="shared" si="11"/>
        <v>741</v>
      </c>
      <c r="B743" s="28">
        <f ca="1">+IF(SIMULADOR2!$C$155&lt;TCEA!B742+1,0,TCEA!B742+1)</f>
        <v>45850</v>
      </c>
      <c r="C743">
        <f ca="1">+SUMIF(SIMULADOR2!$C$36:$C$155,B743,SIMULADOR2!$S$36:$S$155)</f>
        <v>0</v>
      </c>
    </row>
    <row r="744" spans="1:3" x14ac:dyDescent="0.2">
      <c r="A744">
        <f t="shared" si="11"/>
        <v>742</v>
      </c>
      <c r="B744" s="28">
        <f ca="1">+IF(SIMULADOR2!$C$155&lt;TCEA!B743+1,0,TCEA!B743+1)</f>
        <v>45851</v>
      </c>
      <c r="C744">
        <f ca="1">+SUMIF(SIMULADOR2!$C$36:$C$155,B744,SIMULADOR2!$S$36:$S$155)</f>
        <v>0</v>
      </c>
    </row>
    <row r="745" spans="1:3" x14ac:dyDescent="0.2">
      <c r="A745">
        <f t="shared" si="11"/>
        <v>743</v>
      </c>
      <c r="B745" s="28">
        <f ca="1">+IF(SIMULADOR2!$C$155&lt;TCEA!B744+1,0,TCEA!B744+1)</f>
        <v>45852</v>
      </c>
      <c r="C745">
        <f ca="1">+SUMIF(SIMULADOR2!$C$36:$C$155,B745,SIMULADOR2!$S$36:$S$155)</f>
        <v>0</v>
      </c>
    </row>
    <row r="746" spans="1:3" x14ac:dyDescent="0.2">
      <c r="A746">
        <f t="shared" si="11"/>
        <v>744</v>
      </c>
      <c r="B746" s="28">
        <f ca="1">+IF(SIMULADOR2!$C$155&lt;TCEA!B745+1,0,TCEA!B745+1)</f>
        <v>45853</v>
      </c>
      <c r="C746">
        <f ca="1">+SUMIF(SIMULADOR2!$C$36:$C$155,B746,SIMULADOR2!$S$36:$S$155)</f>
        <v>0</v>
      </c>
    </row>
    <row r="747" spans="1:3" x14ac:dyDescent="0.2">
      <c r="A747">
        <f t="shared" si="11"/>
        <v>745</v>
      </c>
      <c r="B747" s="28">
        <f ca="1">+IF(SIMULADOR2!$C$155&lt;TCEA!B746+1,0,TCEA!B746+1)</f>
        <v>45854</v>
      </c>
      <c r="C747">
        <f ca="1">+SUMIF(SIMULADOR2!$C$36:$C$155,B747,SIMULADOR2!$S$36:$S$155)</f>
        <v>0</v>
      </c>
    </row>
    <row r="748" spans="1:3" x14ac:dyDescent="0.2">
      <c r="A748">
        <f t="shared" si="11"/>
        <v>746</v>
      </c>
      <c r="B748" s="28">
        <f ca="1">+IF(SIMULADOR2!$C$155&lt;TCEA!B747+1,0,TCEA!B747+1)</f>
        <v>45855</v>
      </c>
      <c r="C748">
        <f ca="1">+SUMIF(SIMULADOR2!$C$36:$C$155,B748,SIMULADOR2!$S$36:$S$155)</f>
        <v>0</v>
      </c>
    </row>
    <row r="749" spans="1:3" x14ac:dyDescent="0.2">
      <c r="A749">
        <f t="shared" si="11"/>
        <v>747</v>
      </c>
      <c r="B749" s="28">
        <f ca="1">+IF(SIMULADOR2!$C$155&lt;TCEA!B748+1,0,TCEA!B748+1)</f>
        <v>45856</v>
      </c>
      <c r="C749">
        <f ca="1">+SUMIF(SIMULADOR2!$C$36:$C$155,B749,SIMULADOR2!$S$36:$S$155)</f>
        <v>0</v>
      </c>
    </row>
    <row r="750" spans="1:3" x14ac:dyDescent="0.2">
      <c r="A750">
        <f t="shared" si="11"/>
        <v>748</v>
      </c>
      <c r="B750" s="28">
        <f ca="1">+IF(SIMULADOR2!$C$155&lt;TCEA!B749+1,0,TCEA!B749+1)</f>
        <v>45857</v>
      </c>
      <c r="C750">
        <f ca="1">+SUMIF(SIMULADOR2!$C$36:$C$155,B750,SIMULADOR2!$S$36:$S$155)</f>
        <v>0</v>
      </c>
    </row>
    <row r="751" spans="1:3" x14ac:dyDescent="0.2">
      <c r="A751">
        <f t="shared" si="11"/>
        <v>749</v>
      </c>
      <c r="B751" s="28">
        <f ca="1">+IF(SIMULADOR2!$C$155&lt;TCEA!B750+1,0,TCEA!B750+1)</f>
        <v>45858</v>
      </c>
      <c r="C751">
        <f ca="1">+SUMIF(SIMULADOR2!$C$36:$C$155,B751,SIMULADOR2!$S$36:$S$155)</f>
        <v>0</v>
      </c>
    </row>
    <row r="752" spans="1:3" x14ac:dyDescent="0.2">
      <c r="A752">
        <f t="shared" si="11"/>
        <v>750</v>
      </c>
      <c r="B752" s="28">
        <f ca="1">+IF(SIMULADOR2!$C$155&lt;TCEA!B751+1,0,TCEA!B751+1)</f>
        <v>45859</v>
      </c>
      <c r="C752">
        <f ca="1">+SUMIF(SIMULADOR2!$C$36:$C$155,B752,SIMULADOR2!$S$36:$S$155)</f>
        <v>0</v>
      </c>
    </row>
    <row r="753" spans="1:3" x14ac:dyDescent="0.2">
      <c r="A753">
        <f t="shared" si="11"/>
        <v>751</v>
      </c>
      <c r="B753" s="28">
        <f ca="1">+IF(SIMULADOR2!$C$155&lt;TCEA!B752+1,0,TCEA!B752+1)</f>
        <v>45860</v>
      </c>
      <c r="C753">
        <f ca="1">+SUMIF(SIMULADOR2!$C$36:$C$155,B753,SIMULADOR2!$S$36:$S$155)</f>
        <v>0</v>
      </c>
    </row>
    <row r="754" spans="1:3" x14ac:dyDescent="0.2">
      <c r="A754">
        <f t="shared" si="11"/>
        <v>752</v>
      </c>
      <c r="B754" s="28">
        <f ca="1">+IF(SIMULADOR2!$C$155&lt;TCEA!B753+1,0,TCEA!B753+1)</f>
        <v>45861</v>
      </c>
      <c r="C754">
        <f ca="1">+SUMIF(SIMULADOR2!$C$36:$C$155,B754,SIMULADOR2!$S$36:$S$155)</f>
        <v>0</v>
      </c>
    </row>
    <row r="755" spans="1:3" x14ac:dyDescent="0.2">
      <c r="A755">
        <f t="shared" si="11"/>
        <v>753</v>
      </c>
      <c r="B755" s="28">
        <f ca="1">+IF(SIMULADOR2!$C$155&lt;TCEA!B754+1,0,TCEA!B754+1)</f>
        <v>45862</v>
      </c>
      <c r="C755">
        <f ca="1">+SUMIF(SIMULADOR2!$C$36:$C$155,B755,SIMULADOR2!$S$36:$S$155)</f>
        <v>0</v>
      </c>
    </row>
    <row r="756" spans="1:3" x14ac:dyDescent="0.2">
      <c r="A756">
        <f t="shared" si="11"/>
        <v>754</v>
      </c>
      <c r="B756" s="28">
        <f ca="1">+IF(SIMULADOR2!$C$155&lt;TCEA!B755+1,0,TCEA!B755+1)</f>
        <v>45863</v>
      </c>
      <c r="C756">
        <f ca="1">+SUMIF(SIMULADOR2!$C$36:$C$155,B756,SIMULADOR2!$S$36:$S$155)</f>
        <v>0</v>
      </c>
    </row>
    <row r="757" spans="1:3" x14ac:dyDescent="0.2">
      <c r="A757">
        <f t="shared" si="11"/>
        <v>755</v>
      </c>
      <c r="B757" s="28">
        <f ca="1">+IF(SIMULADOR2!$C$155&lt;TCEA!B756+1,0,TCEA!B756+1)</f>
        <v>45864</v>
      </c>
      <c r="C757">
        <f ca="1">+SUMIF(SIMULADOR2!$C$36:$C$155,B757,SIMULADOR2!$S$36:$S$155)</f>
        <v>0</v>
      </c>
    </row>
    <row r="758" spans="1:3" x14ac:dyDescent="0.2">
      <c r="A758">
        <f t="shared" si="11"/>
        <v>756</v>
      </c>
      <c r="B758" s="28">
        <f ca="1">+IF(SIMULADOR2!$C$155&lt;TCEA!B757+1,0,TCEA!B757+1)</f>
        <v>45865</v>
      </c>
      <c r="C758">
        <f ca="1">+SUMIF(SIMULADOR2!$C$36:$C$155,B758,SIMULADOR2!$S$36:$S$155)</f>
        <v>0</v>
      </c>
    </row>
    <row r="759" spans="1:3" x14ac:dyDescent="0.2">
      <c r="A759">
        <f t="shared" si="11"/>
        <v>757</v>
      </c>
      <c r="B759" s="28">
        <f ca="1">+IF(SIMULADOR2!$C$155&lt;TCEA!B758+1,0,TCEA!B758+1)</f>
        <v>45866</v>
      </c>
      <c r="C759">
        <f ca="1">+SUMIF(SIMULADOR2!$C$36:$C$155,B759,SIMULADOR2!$S$36:$S$155)</f>
        <v>0</v>
      </c>
    </row>
    <row r="760" spans="1:3" x14ac:dyDescent="0.2">
      <c r="A760">
        <f t="shared" si="11"/>
        <v>758</v>
      </c>
      <c r="B760" s="28">
        <f ca="1">+IF(SIMULADOR2!$C$155&lt;TCEA!B759+1,0,TCEA!B759+1)</f>
        <v>45867</v>
      </c>
      <c r="C760">
        <f ca="1">+SUMIF(SIMULADOR2!$C$36:$C$155,B760,SIMULADOR2!$S$36:$S$155)</f>
        <v>0</v>
      </c>
    </row>
    <row r="761" spans="1:3" x14ac:dyDescent="0.2">
      <c r="A761">
        <f t="shared" si="11"/>
        <v>759</v>
      </c>
      <c r="B761" s="28">
        <f ca="1">+IF(SIMULADOR2!$C$155&lt;TCEA!B760+1,0,TCEA!B760+1)</f>
        <v>45868</v>
      </c>
      <c r="C761">
        <f ca="1">+SUMIF(SIMULADOR2!$C$36:$C$155,B761,SIMULADOR2!$S$36:$S$155)</f>
        <v>0</v>
      </c>
    </row>
    <row r="762" spans="1:3" x14ac:dyDescent="0.2">
      <c r="A762">
        <f t="shared" si="11"/>
        <v>760</v>
      </c>
      <c r="B762" s="28">
        <f ca="1">+IF(SIMULADOR2!$C$155&lt;TCEA!B761+1,0,TCEA!B761+1)</f>
        <v>45869</v>
      </c>
      <c r="C762">
        <f ca="1">+SUMIF(SIMULADOR2!$C$36:$C$155,B762,SIMULADOR2!$S$36:$S$155)</f>
        <v>0</v>
      </c>
    </row>
    <row r="763" spans="1:3" x14ac:dyDescent="0.2">
      <c r="A763">
        <f t="shared" si="11"/>
        <v>761</v>
      </c>
      <c r="B763" s="28">
        <f ca="1">+IF(SIMULADOR2!$C$155&lt;TCEA!B762+1,0,TCEA!B762+1)</f>
        <v>45870</v>
      </c>
      <c r="C763">
        <f ca="1">+SUMIF(SIMULADOR2!$C$36:$C$155,B763,SIMULADOR2!$S$36:$S$155)</f>
        <v>0</v>
      </c>
    </row>
    <row r="764" spans="1:3" x14ac:dyDescent="0.2">
      <c r="A764">
        <f t="shared" si="11"/>
        <v>762</v>
      </c>
      <c r="B764" s="28">
        <f ca="1">+IF(SIMULADOR2!$C$155&lt;TCEA!B763+1,0,TCEA!B763+1)</f>
        <v>45871</v>
      </c>
      <c r="C764">
        <f ca="1">+SUMIF(SIMULADOR2!$C$36:$C$155,B764,SIMULADOR2!$S$36:$S$155)</f>
        <v>0</v>
      </c>
    </row>
    <row r="765" spans="1:3" x14ac:dyDescent="0.2">
      <c r="A765">
        <f t="shared" si="11"/>
        <v>763</v>
      </c>
      <c r="B765" s="28">
        <f ca="1">+IF(SIMULADOR2!$C$155&lt;TCEA!B764+1,0,TCEA!B764+1)</f>
        <v>45872</v>
      </c>
      <c r="C765">
        <f ca="1">+SUMIF(SIMULADOR2!$C$36:$C$155,B765,SIMULADOR2!$S$36:$S$155)</f>
        <v>0</v>
      </c>
    </row>
    <row r="766" spans="1:3" x14ac:dyDescent="0.2">
      <c r="A766">
        <f t="shared" si="11"/>
        <v>764</v>
      </c>
      <c r="B766" s="28">
        <f ca="1">+IF(SIMULADOR2!$C$155&lt;TCEA!B765+1,0,TCEA!B765+1)</f>
        <v>45873</v>
      </c>
      <c r="C766">
        <f ca="1">+SUMIF(SIMULADOR2!$C$36:$C$155,B766,SIMULADOR2!$S$36:$S$155)</f>
        <v>0</v>
      </c>
    </row>
    <row r="767" spans="1:3" x14ac:dyDescent="0.2">
      <c r="A767">
        <f t="shared" si="11"/>
        <v>765</v>
      </c>
      <c r="B767" s="28">
        <f ca="1">+IF(SIMULADOR2!$C$155&lt;TCEA!B766+1,0,TCEA!B766+1)</f>
        <v>45874</v>
      </c>
      <c r="C767">
        <f ca="1">+SUMIF(SIMULADOR2!$C$36:$C$155,B767,SIMULADOR2!$S$36:$S$155)</f>
        <v>0</v>
      </c>
    </row>
    <row r="768" spans="1:3" x14ac:dyDescent="0.2">
      <c r="A768">
        <f t="shared" si="11"/>
        <v>766</v>
      </c>
      <c r="B768" s="28">
        <f ca="1">+IF(SIMULADOR2!$C$155&lt;TCEA!B767+1,0,TCEA!B767+1)</f>
        <v>45875</v>
      </c>
      <c r="C768">
        <f ca="1">+SUMIF(SIMULADOR2!$C$36:$C$155,B768,SIMULADOR2!$S$36:$S$155)</f>
        <v>0</v>
      </c>
    </row>
    <row r="769" spans="1:3" x14ac:dyDescent="0.2">
      <c r="A769">
        <f t="shared" si="11"/>
        <v>767</v>
      </c>
      <c r="B769" s="28">
        <f ca="1">+IF(SIMULADOR2!$C$155&lt;TCEA!B768+1,0,TCEA!B768+1)</f>
        <v>45876</v>
      </c>
      <c r="C769">
        <f ca="1">+SUMIF(SIMULADOR2!$C$36:$C$155,B769,SIMULADOR2!$S$36:$S$155)</f>
        <v>0</v>
      </c>
    </row>
    <row r="770" spans="1:3" x14ac:dyDescent="0.2">
      <c r="A770">
        <f t="shared" si="11"/>
        <v>768</v>
      </c>
      <c r="B770" s="28">
        <f ca="1">+IF(SIMULADOR2!$C$155&lt;TCEA!B769+1,0,TCEA!B769+1)</f>
        <v>45877</v>
      </c>
      <c r="C770">
        <f ca="1">+SUMIF(SIMULADOR2!$C$36:$C$155,B770,SIMULADOR2!$S$36:$S$155)</f>
        <v>0</v>
      </c>
    </row>
    <row r="771" spans="1:3" x14ac:dyDescent="0.2">
      <c r="A771">
        <f t="shared" si="11"/>
        <v>769</v>
      </c>
      <c r="B771" s="28">
        <f ca="1">+IF(SIMULADOR2!$C$155&lt;TCEA!B770+1,0,TCEA!B770+1)</f>
        <v>45878</v>
      </c>
      <c r="C771">
        <f ca="1">+SUMIF(SIMULADOR2!$C$36:$C$155,B771,SIMULADOR2!$S$36:$S$155)</f>
        <v>0</v>
      </c>
    </row>
    <row r="772" spans="1:3" x14ac:dyDescent="0.2">
      <c r="A772">
        <f t="shared" si="11"/>
        <v>770</v>
      </c>
      <c r="B772" s="28">
        <f ca="1">+IF(SIMULADOR2!$C$155&lt;TCEA!B771+1,0,TCEA!B771+1)</f>
        <v>45879</v>
      </c>
      <c r="C772">
        <f ca="1">+SUMIF(SIMULADOR2!$C$36:$C$155,B772,SIMULADOR2!$S$36:$S$155)</f>
        <v>0</v>
      </c>
    </row>
    <row r="773" spans="1:3" x14ac:dyDescent="0.2">
      <c r="A773">
        <f t="shared" ref="A773:A836" si="12">+A772+1</f>
        <v>771</v>
      </c>
      <c r="B773" s="28">
        <f ca="1">+IF(SIMULADOR2!$C$155&lt;TCEA!B772+1,0,TCEA!B772+1)</f>
        <v>45880</v>
      </c>
      <c r="C773">
        <f ca="1">+SUMIF(SIMULADOR2!$C$36:$C$155,B773,SIMULADOR2!$S$36:$S$155)</f>
        <v>0</v>
      </c>
    </row>
    <row r="774" spans="1:3" x14ac:dyDescent="0.2">
      <c r="A774">
        <f t="shared" si="12"/>
        <v>772</v>
      </c>
      <c r="B774" s="28">
        <f ca="1">+IF(SIMULADOR2!$C$155&lt;TCEA!B773+1,0,TCEA!B773+1)</f>
        <v>45881</v>
      </c>
      <c r="C774">
        <f ca="1">+SUMIF(SIMULADOR2!$C$36:$C$155,B774,SIMULADOR2!$S$36:$S$155)</f>
        <v>0</v>
      </c>
    </row>
    <row r="775" spans="1:3" x14ac:dyDescent="0.2">
      <c r="A775">
        <f t="shared" si="12"/>
        <v>773</v>
      </c>
      <c r="B775" s="28">
        <f ca="1">+IF(SIMULADOR2!$C$155&lt;TCEA!B774+1,0,TCEA!B774+1)</f>
        <v>45882</v>
      </c>
      <c r="C775">
        <f ca="1">+SUMIF(SIMULADOR2!$C$36:$C$155,B775,SIMULADOR2!$S$36:$S$155)</f>
        <v>0</v>
      </c>
    </row>
    <row r="776" spans="1:3" x14ac:dyDescent="0.2">
      <c r="A776">
        <f t="shared" si="12"/>
        <v>774</v>
      </c>
      <c r="B776" s="28">
        <f ca="1">+IF(SIMULADOR2!$C$155&lt;TCEA!B775+1,0,TCEA!B775+1)</f>
        <v>45883</v>
      </c>
      <c r="C776">
        <f ca="1">+SUMIF(SIMULADOR2!$C$36:$C$155,B776,SIMULADOR2!$S$36:$S$155)</f>
        <v>0</v>
      </c>
    </row>
    <row r="777" spans="1:3" x14ac:dyDescent="0.2">
      <c r="A777">
        <f t="shared" si="12"/>
        <v>775</v>
      </c>
      <c r="B777" s="28">
        <f ca="1">+IF(SIMULADOR2!$C$155&lt;TCEA!B776+1,0,TCEA!B776+1)</f>
        <v>45884</v>
      </c>
      <c r="C777">
        <f ca="1">+SUMIF(SIMULADOR2!$C$36:$C$155,B777,SIMULADOR2!$S$36:$S$155)</f>
        <v>0</v>
      </c>
    </row>
    <row r="778" spans="1:3" x14ac:dyDescent="0.2">
      <c r="A778">
        <f t="shared" si="12"/>
        <v>776</v>
      </c>
      <c r="B778" s="28">
        <f ca="1">+IF(SIMULADOR2!$C$155&lt;TCEA!B777+1,0,TCEA!B777+1)</f>
        <v>45885</v>
      </c>
      <c r="C778">
        <f ca="1">+SUMIF(SIMULADOR2!$C$36:$C$155,B778,SIMULADOR2!$S$36:$S$155)</f>
        <v>0</v>
      </c>
    </row>
    <row r="779" spans="1:3" x14ac:dyDescent="0.2">
      <c r="A779">
        <f t="shared" si="12"/>
        <v>777</v>
      </c>
      <c r="B779" s="28">
        <f ca="1">+IF(SIMULADOR2!$C$155&lt;TCEA!B778+1,0,TCEA!B778+1)</f>
        <v>45886</v>
      </c>
      <c r="C779">
        <f ca="1">+SUMIF(SIMULADOR2!$C$36:$C$155,B779,SIMULADOR2!$S$36:$S$155)</f>
        <v>0</v>
      </c>
    </row>
    <row r="780" spans="1:3" x14ac:dyDescent="0.2">
      <c r="A780">
        <f t="shared" si="12"/>
        <v>778</v>
      </c>
      <c r="B780" s="28">
        <f ca="1">+IF(SIMULADOR2!$C$155&lt;TCEA!B779+1,0,TCEA!B779+1)</f>
        <v>45887</v>
      </c>
      <c r="C780">
        <f ca="1">+SUMIF(SIMULADOR2!$C$36:$C$155,B780,SIMULADOR2!$S$36:$S$155)</f>
        <v>0</v>
      </c>
    </row>
    <row r="781" spans="1:3" x14ac:dyDescent="0.2">
      <c r="A781">
        <f t="shared" si="12"/>
        <v>779</v>
      </c>
      <c r="B781" s="28">
        <f ca="1">+IF(SIMULADOR2!$C$155&lt;TCEA!B780+1,0,TCEA!B780+1)</f>
        <v>45888</v>
      </c>
      <c r="C781">
        <f ca="1">+SUMIF(SIMULADOR2!$C$36:$C$155,B781,SIMULADOR2!$S$36:$S$155)</f>
        <v>0</v>
      </c>
    </row>
    <row r="782" spans="1:3" x14ac:dyDescent="0.2">
      <c r="A782">
        <f t="shared" si="12"/>
        <v>780</v>
      </c>
      <c r="B782" s="28">
        <f ca="1">+IF(SIMULADOR2!$C$155&lt;TCEA!B781+1,0,TCEA!B781+1)</f>
        <v>45889</v>
      </c>
      <c r="C782">
        <f ca="1">+SUMIF(SIMULADOR2!$C$36:$C$155,B782,SIMULADOR2!$S$36:$S$155)</f>
        <v>0</v>
      </c>
    </row>
    <row r="783" spans="1:3" x14ac:dyDescent="0.2">
      <c r="A783">
        <f t="shared" si="12"/>
        <v>781</v>
      </c>
      <c r="B783" s="28">
        <f ca="1">+IF(SIMULADOR2!$C$155&lt;TCEA!B782+1,0,TCEA!B782+1)</f>
        <v>45890</v>
      </c>
      <c r="C783">
        <f ca="1">+SUMIF(SIMULADOR2!$C$36:$C$155,B783,SIMULADOR2!$S$36:$S$155)</f>
        <v>0</v>
      </c>
    </row>
    <row r="784" spans="1:3" x14ac:dyDescent="0.2">
      <c r="A784">
        <f t="shared" si="12"/>
        <v>782</v>
      </c>
      <c r="B784" s="28">
        <f ca="1">+IF(SIMULADOR2!$C$155&lt;TCEA!B783+1,0,TCEA!B783+1)</f>
        <v>45891</v>
      </c>
      <c r="C784">
        <f ca="1">+SUMIF(SIMULADOR2!$C$36:$C$155,B784,SIMULADOR2!$S$36:$S$155)</f>
        <v>0</v>
      </c>
    </row>
    <row r="785" spans="1:3" x14ac:dyDescent="0.2">
      <c r="A785">
        <f t="shared" si="12"/>
        <v>783</v>
      </c>
      <c r="B785" s="28">
        <f ca="1">+IF(SIMULADOR2!$C$155&lt;TCEA!B784+1,0,TCEA!B784+1)</f>
        <v>45892</v>
      </c>
      <c r="C785">
        <f ca="1">+SUMIF(SIMULADOR2!$C$36:$C$155,B785,SIMULADOR2!$S$36:$S$155)</f>
        <v>0</v>
      </c>
    </row>
    <row r="786" spans="1:3" x14ac:dyDescent="0.2">
      <c r="A786">
        <f t="shared" si="12"/>
        <v>784</v>
      </c>
      <c r="B786" s="28">
        <f ca="1">+IF(SIMULADOR2!$C$155&lt;TCEA!B785+1,0,TCEA!B785+1)</f>
        <v>45893</v>
      </c>
      <c r="C786">
        <f ca="1">+SUMIF(SIMULADOR2!$C$36:$C$155,B786,SIMULADOR2!$S$36:$S$155)</f>
        <v>0</v>
      </c>
    </row>
    <row r="787" spans="1:3" x14ac:dyDescent="0.2">
      <c r="A787">
        <f t="shared" si="12"/>
        <v>785</v>
      </c>
      <c r="B787" s="28">
        <f ca="1">+IF(SIMULADOR2!$C$155&lt;TCEA!B786+1,0,TCEA!B786+1)</f>
        <v>45894</v>
      </c>
      <c r="C787">
        <f ca="1">+SUMIF(SIMULADOR2!$C$36:$C$155,B787,SIMULADOR2!$S$36:$S$155)</f>
        <v>0</v>
      </c>
    </row>
    <row r="788" spans="1:3" x14ac:dyDescent="0.2">
      <c r="A788">
        <f t="shared" si="12"/>
        <v>786</v>
      </c>
      <c r="B788" s="28">
        <f ca="1">+IF(SIMULADOR2!$C$155&lt;TCEA!B787+1,0,TCEA!B787+1)</f>
        <v>45895</v>
      </c>
      <c r="C788">
        <f ca="1">+SUMIF(SIMULADOR2!$C$36:$C$155,B788,SIMULADOR2!$S$36:$S$155)</f>
        <v>0</v>
      </c>
    </row>
    <row r="789" spans="1:3" x14ac:dyDescent="0.2">
      <c r="A789">
        <f t="shared" si="12"/>
        <v>787</v>
      </c>
      <c r="B789" s="28">
        <f ca="1">+IF(SIMULADOR2!$C$155&lt;TCEA!B788+1,0,TCEA!B788+1)</f>
        <v>45896</v>
      </c>
      <c r="C789">
        <f ca="1">+SUMIF(SIMULADOR2!$C$36:$C$155,B789,SIMULADOR2!$S$36:$S$155)</f>
        <v>0</v>
      </c>
    </row>
    <row r="790" spans="1:3" x14ac:dyDescent="0.2">
      <c r="A790">
        <f t="shared" si="12"/>
        <v>788</v>
      </c>
      <c r="B790" s="28">
        <f ca="1">+IF(SIMULADOR2!$C$155&lt;TCEA!B789+1,0,TCEA!B789+1)</f>
        <v>45897</v>
      </c>
      <c r="C790">
        <f ca="1">+SUMIF(SIMULADOR2!$C$36:$C$155,B790,SIMULADOR2!$S$36:$S$155)</f>
        <v>0</v>
      </c>
    </row>
    <row r="791" spans="1:3" x14ac:dyDescent="0.2">
      <c r="A791">
        <f t="shared" si="12"/>
        <v>789</v>
      </c>
      <c r="B791" s="28">
        <f ca="1">+IF(SIMULADOR2!$C$155&lt;TCEA!B790+1,0,TCEA!B790+1)</f>
        <v>45898</v>
      </c>
      <c r="C791">
        <f ca="1">+SUMIF(SIMULADOR2!$C$36:$C$155,B791,SIMULADOR2!$S$36:$S$155)</f>
        <v>0</v>
      </c>
    </row>
    <row r="792" spans="1:3" x14ac:dyDescent="0.2">
      <c r="A792">
        <f t="shared" si="12"/>
        <v>790</v>
      </c>
      <c r="B792" s="28">
        <f ca="1">+IF(SIMULADOR2!$C$155&lt;TCEA!B791+1,0,TCEA!B791+1)</f>
        <v>45899</v>
      </c>
      <c r="C792">
        <f ca="1">+SUMIF(SIMULADOR2!$C$36:$C$155,B792,SIMULADOR2!$S$36:$S$155)</f>
        <v>0</v>
      </c>
    </row>
    <row r="793" spans="1:3" x14ac:dyDescent="0.2">
      <c r="A793">
        <f t="shared" si="12"/>
        <v>791</v>
      </c>
      <c r="B793" s="28">
        <f ca="1">+IF(SIMULADOR2!$C$155&lt;TCEA!B792+1,0,TCEA!B792+1)</f>
        <v>45900</v>
      </c>
      <c r="C793">
        <f ca="1">+SUMIF(SIMULADOR2!$C$36:$C$155,B793,SIMULADOR2!$S$36:$S$155)</f>
        <v>0</v>
      </c>
    </row>
    <row r="794" spans="1:3" x14ac:dyDescent="0.2">
      <c r="A794">
        <f t="shared" si="12"/>
        <v>792</v>
      </c>
      <c r="B794" s="28">
        <f ca="1">+IF(SIMULADOR2!$C$155&lt;TCEA!B793+1,0,TCEA!B793+1)</f>
        <v>45901</v>
      </c>
      <c r="C794">
        <f ca="1">+SUMIF(SIMULADOR2!$C$36:$C$155,B794,SIMULADOR2!$S$36:$S$155)</f>
        <v>0</v>
      </c>
    </row>
    <row r="795" spans="1:3" x14ac:dyDescent="0.2">
      <c r="A795">
        <f t="shared" si="12"/>
        <v>793</v>
      </c>
      <c r="B795" s="28">
        <f ca="1">+IF(SIMULADOR2!$C$155&lt;TCEA!B794+1,0,TCEA!B794+1)</f>
        <v>45902</v>
      </c>
      <c r="C795">
        <f ca="1">+SUMIF(SIMULADOR2!$C$36:$C$155,B795,SIMULADOR2!$S$36:$S$155)</f>
        <v>0</v>
      </c>
    </row>
    <row r="796" spans="1:3" x14ac:dyDescent="0.2">
      <c r="A796">
        <f t="shared" si="12"/>
        <v>794</v>
      </c>
      <c r="B796" s="28">
        <f ca="1">+IF(SIMULADOR2!$C$155&lt;TCEA!B795+1,0,TCEA!B795+1)</f>
        <v>45903</v>
      </c>
      <c r="C796">
        <f ca="1">+SUMIF(SIMULADOR2!$C$36:$C$155,B796,SIMULADOR2!$S$36:$S$155)</f>
        <v>0</v>
      </c>
    </row>
    <row r="797" spans="1:3" x14ac:dyDescent="0.2">
      <c r="A797">
        <f t="shared" si="12"/>
        <v>795</v>
      </c>
      <c r="B797" s="28">
        <f ca="1">+IF(SIMULADOR2!$C$155&lt;TCEA!B796+1,0,TCEA!B796+1)</f>
        <v>45904</v>
      </c>
      <c r="C797">
        <f ca="1">+SUMIF(SIMULADOR2!$C$36:$C$155,B797,SIMULADOR2!$S$36:$S$155)</f>
        <v>0</v>
      </c>
    </row>
    <row r="798" spans="1:3" x14ac:dyDescent="0.2">
      <c r="A798">
        <f t="shared" si="12"/>
        <v>796</v>
      </c>
      <c r="B798" s="28">
        <f ca="1">+IF(SIMULADOR2!$C$155&lt;TCEA!B797+1,0,TCEA!B797+1)</f>
        <v>45905</v>
      </c>
      <c r="C798">
        <f ca="1">+SUMIF(SIMULADOR2!$C$36:$C$155,B798,SIMULADOR2!$S$36:$S$155)</f>
        <v>0</v>
      </c>
    </row>
    <row r="799" spans="1:3" x14ac:dyDescent="0.2">
      <c r="A799">
        <f t="shared" si="12"/>
        <v>797</v>
      </c>
      <c r="B799" s="28">
        <f ca="1">+IF(SIMULADOR2!$C$155&lt;TCEA!B798+1,0,TCEA!B798+1)</f>
        <v>45906</v>
      </c>
      <c r="C799">
        <f ca="1">+SUMIF(SIMULADOR2!$C$36:$C$155,B799,SIMULADOR2!$S$36:$S$155)</f>
        <v>0</v>
      </c>
    </row>
    <row r="800" spans="1:3" x14ac:dyDescent="0.2">
      <c r="A800">
        <f t="shared" si="12"/>
        <v>798</v>
      </c>
      <c r="B800" s="28">
        <f ca="1">+IF(SIMULADOR2!$C$155&lt;TCEA!B799+1,0,TCEA!B799+1)</f>
        <v>45907</v>
      </c>
      <c r="C800">
        <f ca="1">+SUMIF(SIMULADOR2!$C$36:$C$155,B800,SIMULADOR2!$S$36:$S$155)</f>
        <v>0</v>
      </c>
    </row>
    <row r="801" spans="1:3" x14ac:dyDescent="0.2">
      <c r="A801">
        <f t="shared" si="12"/>
        <v>799</v>
      </c>
      <c r="B801" s="28">
        <f ca="1">+IF(SIMULADOR2!$C$155&lt;TCEA!B800+1,0,TCEA!B800+1)</f>
        <v>45908</v>
      </c>
      <c r="C801">
        <f ca="1">+SUMIF(SIMULADOR2!$C$36:$C$155,B801,SIMULADOR2!$S$36:$S$155)</f>
        <v>0</v>
      </c>
    </row>
    <row r="802" spans="1:3" x14ac:dyDescent="0.2">
      <c r="A802">
        <f t="shared" si="12"/>
        <v>800</v>
      </c>
      <c r="B802" s="28">
        <f ca="1">+IF(SIMULADOR2!$C$155&lt;TCEA!B801+1,0,TCEA!B801+1)</f>
        <v>45909</v>
      </c>
      <c r="C802">
        <f ca="1">+SUMIF(SIMULADOR2!$C$36:$C$155,B802,SIMULADOR2!$S$36:$S$155)</f>
        <v>0</v>
      </c>
    </row>
    <row r="803" spans="1:3" x14ac:dyDescent="0.2">
      <c r="A803">
        <f t="shared" si="12"/>
        <v>801</v>
      </c>
      <c r="B803" s="28">
        <f ca="1">+IF(SIMULADOR2!$C$155&lt;TCEA!B802+1,0,TCEA!B802+1)</f>
        <v>45910</v>
      </c>
      <c r="C803">
        <f ca="1">+SUMIF(SIMULADOR2!$C$36:$C$155,B803,SIMULADOR2!$S$36:$S$155)</f>
        <v>0</v>
      </c>
    </row>
    <row r="804" spans="1:3" x14ac:dyDescent="0.2">
      <c r="A804">
        <f t="shared" si="12"/>
        <v>802</v>
      </c>
      <c r="B804" s="28">
        <f ca="1">+IF(SIMULADOR2!$C$155&lt;TCEA!B803+1,0,TCEA!B803+1)</f>
        <v>45911</v>
      </c>
      <c r="C804">
        <f ca="1">+SUMIF(SIMULADOR2!$C$36:$C$155,B804,SIMULADOR2!$S$36:$S$155)</f>
        <v>0</v>
      </c>
    </row>
    <row r="805" spans="1:3" x14ac:dyDescent="0.2">
      <c r="A805">
        <f t="shared" si="12"/>
        <v>803</v>
      </c>
      <c r="B805" s="28">
        <f ca="1">+IF(SIMULADOR2!$C$155&lt;TCEA!B804+1,0,TCEA!B804+1)</f>
        <v>45912</v>
      </c>
      <c r="C805">
        <f ca="1">+SUMIF(SIMULADOR2!$C$36:$C$155,B805,SIMULADOR2!$S$36:$S$155)</f>
        <v>0</v>
      </c>
    </row>
    <row r="806" spans="1:3" x14ac:dyDescent="0.2">
      <c r="A806">
        <f t="shared" si="12"/>
        <v>804</v>
      </c>
      <c r="B806" s="28">
        <f ca="1">+IF(SIMULADOR2!$C$155&lt;TCEA!B805+1,0,TCEA!B805+1)</f>
        <v>45913</v>
      </c>
      <c r="C806">
        <f ca="1">+SUMIF(SIMULADOR2!$C$36:$C$155,B806,SIMULADOR2!$S$36:$S$155)</f>
        <v>0</v>
      </c>
    </row>
    <row r="807" spans="1:3" x14ac:dyDescent="0.2">
      <c r="A807">
        <f t="shared" si="12"/>
        <v>805</v>
      </c>
      <c r="B807" s="28">
        <f ca="1">+IF(SIMULADOR2!$C$155&lt;TCEA!B806+1,0,TCEA!B806+1)</f>
        <v>45914</v>
      </c>
      <c r="C807">
        <f ca="1">+SUMIF(SIMULADOR2!$C$36:$C$155,B807,SIMULADOR2!$S$36:$S$155)</f>
        <v>0</v>
      </c>
    </row>
    <row r="808" spans="1:3" x14ac:dyDescent="0.2">
      <c r="A808">
        <f t="shared" si="12"/>
        <v>806</v>
      </c>
      <c r="B808" s="28">
        <f ca="1">+IF(SIMULADOR2!$C$155&lt;TCEA!B807+1,0,TCEA!B807+1)</f>
        <v>45915</v>
      </c>
      <c r="C808">
        <f ca="1">+SUMIF(SIMULADOR2!$C$36:$C$155,B808,SIMULADOR2!$S$36:$S$155)</f>
        <v>0</v>
      </c>
    </row>
    <row r="809" spans="1:3" x14ac:dyDescent="0.2">
      <c r="A809">
        <f t="shared" si="12"/>
        <v>807</v>
      </c>
      <c r="B809" s="28">
        <f ca="1">+IF(SIMULADOR2!$C$155&lt;TCEA!B808+1,0,TCEA!B808+1)</f>
        <v>45916</v>
      </c>
      <c r="C809">
        <f ca="1">+SUMIF(SIMULADOR2!$C$36:$C$155,B809,SIMULADOR2!$S$36:$S$155)</f>
        <v>0</v>
      </c>
    </row>
    <row r="810" spans="1:3" x14ac:dyDescent="0.2">
      <c r="A810">
        <f t="shared" si="12"/>
        <v>808</v>
      </c>
      <c r="B810" s="28">
        <f ca="1">+IF(SIMULADOR2!$C$155&lt;TCEA!B809+1,0,TCEA!B809+1)</f>
        <v>45917</v>
      </c>
      <c r="C810">
        <f ca="1">+SUMIF(SIMULADOR2!$C$36:$C$155,B810,SIMULADOR2!$S$36:$S$155)</f>
        <v>0</v>
      </c>
    </row>
    <row r="811" spans="1:3" x14ac:dyDescent="0.2">
      <c r="A811">
        <f t="shared" si="12"/>
        <v>809</v>
      </c>
      <c r="B811" s="28">
        <f ca="1">+IF(SIMULADOR2!$C$155&lt;TCEA!B810+1,0,TCEA!B810+1)</f>
        <v>45918</v>
      </c>
      <c r="C811">
        <f ca="1">+SUMIF(SIMULADOR2!$C$36:$C$155,B811,SIMULADOR2!$S$36:$S$155)</f>
        <v>0</v>
      </c>
    </row>
    <row r="812" spans="1:3" x14ac:dyDescent="0.2">
      <c r="A812">
        <f t="shared" si="12"/>
        <v>810</v>
      </c>
      <c r="B812" s="28">
        <f ca="1">+IF(SIMULADOR2!$C$155&lt;TCEA!B811+1,0,TCEA!B811+1)</f>
        <v>45919</v>
      </c>
      <c r="C812">
        <f ca="1">+SUMIF(SIMULADOR2!$C$36:$C$155,B812,SIMULADOR2!$S$36:$S$155)</f>
        <v>0</v>
      </c>
    </row>
    <row r="813" spans="1:3" x14ac:dyDescent="0.2">
      <c r="A813">
        <f t="shared" si="12"/>
        <v>811</v>
      </c>
      <c r="B813" s="28">
        <f ca="1">+IF(SIMULADOR2!$C$155&lt;TCEA!B812+1,0,TCEA!B812+1)</f>
        <v>45920</v>
      </c>
      <c r="C813">
        <f ca="1">+SUMIF(SIMULADOR2!$C$36:$C$155,B813,SIMULADOR2!$S$36:$S$155)</f>
        <v>0</v>
      </c>
    </row>
    <row r="814" spans="1:3" x14ac:dyDescent="0.2">
      <c r="A814">
        <f t="shared" si="12"/>
        <v>812</v>
      </c>
      <c r="B814" s="28">
        <f ca="1">+IF(SIMULADOR2!$C$155&lt;TCEA!B813+1,0,TCEA!B813+1)</f>
        <v>45921</v>
      </c>
      <c r="C814">
        <f ca="1">+SUMIF(SIMULADOR2!$C$36:$C$155,B814,SIMULADOR2!$S$36:$S$155)</f>
        <v>0</v>
      </c>
    </row>
    <row r="815" spans="1:3" x14ac:dyDescent="0.2">
      <c r="A815">
        <f t="shared" si="12"/>
        <v>813</v>
      </c>
      <c r="B815" s="28">
        <f ca="1">+IF(SIMULADOR2!$C$155&lt;TCEA!B814+1,0,TCEA!B814+1)</f>
        <v>45922</v>
      </c>
      <c r="C815">
        <f ca="1">+SUMIF(SIMULADOR2!$C$36:$C$155,B815,SIMULADOR2!$S$36:$S$155)</f>
        <v>0</v>
      </c>
    </row>
    <row r="816" spans="1:3" x14ac:dyDescent="0.2">
      <c r="A816">
        <f t="shared" si="12"/>
        <v>814</v>
      </c>
      <c r="B816" s="28">
        <f ca="1">+IF(SIMULADOR2!$C$155&lt;TCEA!B815+1,0,TCEA!B815+1)</f>
        <v>45923</v>
      </c>
      <c r="C816">
        <f ca="1">+SUMIF(SIMULADOR2!$C$36:$C$155,B816,SIMULADOR2!$S$36:$S$155)</f>
        <v>0</v>
      </c>
    </row>
    <row r="817" spans="1:3" x14ac:dyDescent="0.2">
      <c r="A817">
        <f t="shared" si="12"/>
        <v>815</v>
      </c>
      <c r="B817" s="28">
        <f ca="1">+IF(SIMULADOR2!$C$155&lt;TCEA!B816+1,0,TCEA!B816+1)</f>
        <v>45924</v>
      </c>
      <c r="C817">
        <f ca="1">+SUMIF(SIMULADOR2!$C$36:$C$155,B817,SIMULADOR2!$S$36:$S$155)</f>
        <v>0</v>
      </c>
    </row>
    <row r="818" spans="1:3" x14ac:dyDescent="0.2">
      <c r="A818">
        <f t="shared" si="12"/>
        <v>816</v>
      </c>
      <c r="B818" s="28">
        <f ca="1">+IF(SIMULADOR2!$C$155&lt;TCEA!B817+1,0,TCEA!B817+1)</f>
        <v>45925</v>
      </c>
      <c r="C818">
        <f ca="1">+SUMIF(SIMULADOR2!$C$36:$C$155,B818,SIMULADOR2!$S$36:$S$155)</f>
        <v>0</v>
      </c>
    </row>
    <row r="819" spans="1:3" x14ac:dyDescent="0.2">
      <c r="A819">
        <f t="shared" si="12"/>
        <v>817</v>
      </c>
      <c r="B819" s="28">
        <f ca="1">+IF(SIMULADOR2!$C$155&lt;TCEA!B818+1,0,TCEA!B818+1)</f>
        <v>45926</v>
      </c>
      <c r="C819">
        <f ca="1">+SUMIF(SIMULADOR2!$C$36:$C$155,B819,SIMULADOR2!$S$36:$S$155)</f>
        <v>0</v>
      </c>
    </row>
    <row r="820" spans="1:3" x14ac:dyDescent="0.2">
      <c r="A820">
        <f t="shared" si="12"/>
        <v>818</v>
      </c>
      <c r="B820" s="28">
        <f ca="1">+IF(SIMULADOR2!$C$155&lt;TCEA!B819+1,0,TCEA!B819+1)</f>
        <v>45927</v>
      </c>
      <c r="C820">
        <f ca="1">+SUMIF(SIMULADOR2!$C$36:$C$155,B820,SIMULADOR2!$S$36:$S$155)</f>
        <v>0</v>
      </c>
    </row>
    <row r="821" spans="1:3" x14ac:dyDescent="0.2">
      <c r="A821">
        <f t="shared" si="12"/>
        <v>819</v>
      </c>
      <c r="B821" s="28">
        <f ca="1">+IF(SIMULADOR2!$C$155&lt;TCEA!B820+1,0,TCEA!B820+1)</f>
        <v>45928</v>
      </c>
      <c r="C821">
        <f ca="1">+SUMIF(SIMULADOR2!$C$36:$C$155,B821,SIMULADOR2!$S$36:$S$155)</f>
        <v>0</v>
      </c>
    </row>
    <row r="822" spans="1:3" x14ac:dyDescent="0.2">
      <c r="A822">
        <f t="shared" si="12"/>
        <v>820</v>
      </c>
      <c r="B822" s="28">
        <f ca="1">+IF(SIMULADOR2!$C$155&lt;TCEA!B821+1,0,TCEA!B821+1)</f>
        <v>45929</v>
      </c>
      <c r="C822">
        <f ca="1">+SUMIF(SIMULADOR2!$C$36:$C$155,B822,SIMULADOR2!$S$36:$S$155)</f>
        <v>0</v>
      </c>
    </row>
    <row r="823" spans="1:3" x14ac:dyDescent="0.2">
      <c r="A823">
        <f t="shared" si="12"/>
        <v>821</v>
      </c>
      <c r="B823" s="28">
        <f ca="1">+IF(SIMULADOR2!$C$155&lt;TCEA!B822+1,0,TCEA!B822+1)</f>
        <v>45930</v>
      </c>
      <c r="C823">
        <f ca="1">+SUMIF(SIMULADOR2!$C$36:$C$155,B823,SIMULADOR2!$S$36:$S$155)</f>
        <v>0</v>
      </c>
    </row>
    <row r="824" spans="1:3" x14ac:dyDescent="0.2">
      <c r="A824">
        <f t="shared" si="12"/>
        <v>822</v>
      </c>
      <c r="B824" s="28">
        <f ca="1">+IF(SIMULADOR2!$C$155&lt;TCEA!B823+1,0,TCEA!B823+1)</f>
        <v>45931</v>
      </c>
      <c r="C824">
        <f ca="1">+SUMIF(SIMULADOR2!$C$36:$C$155,B824,SIMULADOR2!$S$36:$S$155)</f>
        <v>0</v>
      </c>
    </row>
    <row r="825" spans="1:3" x14ac:dyDescent="0.2">
      <c r="A825">
        <f t="shared" si="12"/>
        <v>823</v>
      </c>
      <c r="B825" s="28">
        <f ca="1">+IF(SIMULADOR2!$C$155&lt;TCEA!B824+1,0,TCEA!B824+1)</f>
        <v>45932</v>
      </c>
      <c r="C825">
        <f ca="1">+SUMIF(SIMULADOR2!$C$36:$C$155,B825,SIMULADOR2!$S$36:$S$155)</f>
        <v>0</v>
      </c>
    </row>
    <row r="826" spans="1:3" x14ac:dyDescent="0.2">
      <c r="A826">
        <f t="shared" si="12"/>
        <v>824</v>
      </c>
      <c r="B826" s="28">
        <f ca="1">+IF(SIMULADOR2!$C$155&lt;TCEA!B825+1,0,TCEA!B825+1)</f>
        <v>45933</v>
      </c>
      <c r="C826">
        <f ca="1">+SUMIF(SIMULADOR2!$C$36:$C$155,B826,SIMULADOR2!$S$36:$S$155)</f>
        <v>0</v>
      </c>
    </row>
    <row r="827" spans="1:3" x14ac:dyDescent="0.2">
      <c r="A827">
        <f t="shared" si="12"/>
        <v>825</v>
      </c>
      <c r="B827" s="28">
        <f ca="1">+IF(SIMULADOR2!$C$155&lt;TCEA!B826+1,0,TCEA!B826+1)</f>
        <v>45934</v>
      </c>
      <c r="C827">
        <f ca="1">+SUMIF(SIMULADOR2!$C$36:$C$155,B827,SIMULADOR2!$S$36:$S$155)</f>
        <v>0</v>
      </c>
    </row>
    <row r="828" spans="1:3" x14ac:dyDescent="0.2">
      <c r="A828">
        <f t="shared" si="12"/>
        <v>826</v>
      </c>
      <c r="B828" s="28">
        <f ca="1">+IF(SIMULADOR2!$C$155&lt;TCEA!B827+1,0,TCEA!B827+1)</f>
        <v>45935</v>
      </c>
      <c r="C828">
        <f ca="1">+SUMIF(SIMULADOR2!$C$36:$C$155,B828,SIMULADOR2!$S$36:$S$155)</f>
        <v>0</v>
      </c>
    </row>
    <row r="829" spans="1:3" x14ac:dyDescent="0.2">
      <c r="A829">
        <f t="shared" si="12"/>
        <v>827</v>
      </c>
      <c r="B829" s="28">
        <f ca="1">+IF(SIMULADOR2!$C$155&lt;TCEA!B828+1,0,TCEA!B828+1)</f>
        <v>45936</v>
      </c>
      <c r="C829">
        <f ca="1">+SUMIF(SIMULADOR2!$C$36:$C$155,B829,SIMULADOR2!$S$36:$S$155)</f>
        <v>0</v>
      </c>
    </row>
    <row r="830" spans="1:3" x14ac:dyDescent="0.2">
      <c r="A830">
        <f t="shared" si="12"/>
        <v>828</v>
      </c>
      <c r="B830" s="28">
        <f ca="1">+IF(SIMULADOR2!$C$155&lt;TCEA!B829+1,0,TCEA!B829+1)</f>
        <v>45937</v>
      </c>
      <c r="C830">
        <f ca="1">+SUMIF(SIMULADOR2!$C$36:$C$155,B830,SIMULADOR2!$S$36:$S$155)</f>
        <v>0</v>
      </c>
    </row>
    <row r="831" spans="1:3" x14ac:dyDescent="0.2">
      <c r="A831">
        <f t="shared" si="12"/>
        <v>829</v>
      </c>
      <c r="B831" s="28">
        <f ca="1">+IF(SIMULADOR2!$C$155&lt;TCEA!B830+1,0,TCEA!B830+1)</f>
        <v>45938</v>
      </c>
      <c r="C831">
        <f ca="1">+SUMIF(SIMULADOR2!$C$36:$C$155,B831,SIMULADOR2!$S$36:$S$155)</f>
        <v>0</v>
      </c>
    </row>
    <row r="832" spans="1:3" x14ac:dyDescent="0.2">
      <c r="A832">
        <f t="shared" si="12"/>
        <v>830</v>
      </c>
      <c r="B832" s="28">
        <f ca="1">+IF(SIMULADOR2!$C$155&lt;TCEA!B831+1,0,TCEA!B831+1)</f>
        <v>45939</v>
      </c>
      <c r="C832">
        <f ca="1">+SUMIF(SIMULADOR2!$C$36:$C$155,B832,SIMULADOR2!$S$36:$S$155)</f>
        <v>0</v>
      </c>
    </row>
    <row r="833" spans="1:3" x14ac:dyDescent="0.2">
      <c r="A833">
        <f t="shared" si="12"/>
        <v>831</v>
      </c>
      <c r="B833" s="28">
        <f ca="1">+IF(SIMULADOR2!$C$155&lt;TCEA!B832+1,0,TCEA!B832+1)</f>
        <v>45940</v>
      </c>
      <c r="C833">
        <f ca="1">+SUMIF(SIMULADOR2!$C$36:$C$155,B833,SIMULADOR2!$S$36:$S$155)</f>
        <v>0</v>
      </c>
    </row>
    <row r="834" spans="1:3" x14ac:dyDescent="0.2">
      <c r="A834">
        <f t="shared" si="12"/>
        <v>832</v>
      </c>
      <c r="B834" s="28">
        <f ca="1">+IF(SIMULADOR2!$C$155&lt;TCEA!B833+1,0,TCEA!B833+1)</f>
        <v>45941</v>
      </c>
      <c r="C834">
        <f ca="1">+SUMIF(SIMULADOR2!$C$36:$C$155,B834,SIMULADOR2!$S$36:$S$155)</f>
        <v>0</v>
      </c>
    </row>
    <row r="835" spans="1:3" x14ac:dyDescent="0.2">
      <c r="A835">
        <f t="shared" si="12"/>
        <v>833</v>
      </c>
      <c r="B835" s="28">
        <f ca="1">+IF(SIMULADOR2!$C$155&lt;TCEA!B834+1,0,TCEA!B834+1)</f>
        <v>45942</v>
      </c>
      <c r="C835">
        <f ca="1">+SUMIF(SIMULADOR2!$C$36:$C$155,B835,SIMULADOR2!$S$36:$S$155)</f>
        <v>0</v>
      </c>
    </row>
    <row r="836" spans="1:3" x14ac:dyDescent="0.2">
      <c r="A836">
        <f t="shared" si="12"/>
        <v>834</v>
      </c>
      <c r="B836" s="28">
        <f ca="1">+IF(SIMULADOR2!$C$155&lt;TCEA!B835+1,0,TCEA!B835+1)</f>
        <v>45943</v>
      </c>
      <c r="C836">
        <f ca="1">+SUMIF(SIMULADOR2!$C$36:$C$155,B836,SIMULADOR2!$S$36:$S$155)</f>
        <v>0</v>
      </c>
    </row>
    <row r="837" spans="1:3" x14ac:dyDescent="0.2">
      <c r="A837">
        <f t="shared" ref="A837:A900" si="13">+A836+1</f>
        <v>835</v>
      </c>
      <c r="B837" s="28">
        <f ca="1">+IF(SIMULADOR2!$C$155&lt;TCEA!B836+1,0,TCEA!B836+1)</f>
        <v>45944</v>
      </c>
      <c r="C837">
        <f ca="1">+SUMIF(SIMULADOR2!$C$36:$C$155,B837,SIMULADOR2!$S$36:$S$155)</f>
        <v>0</v>
      </c>
    </row>
    <row r="838" spans="1:3" x14ac:dyDescent="0.2">
      <c r="A838">
        <f t="shared" si="13"/>
        <v>836</v>
      </c>
      <c r="B838" s="28">
        <f ca="1">+IF(SIMULADOR2!$C$155&lt;TCEA!B837+1,0,TCEA!B837+1)</f>
        <v>45945</v>
      </c>
      <c r="C838">
        <f ca="1">+SUMIF(SIMULADOR2!$C$36:$C$155,B838,SIMULADOR2!$S$36:$S$155)</f>
        <v>0</v>
      </c>
    </row>
    <row r="839" spans="1:3" x14ac:dyDescent="0.2">
      <c r="A839">
        <f t="shared" si="13"/>
        <v>837</v>
      </c>
      <c r="B839" s="28">
        <f ca="1">+IF(SIMULADOR2!$C$155&lt;TCEA!B838+1,0,TCEA!B838+1)</f>
        <v>45946</v>
      </c>
      <c r="C839">
        <f ca="1">+SUMIF(SIMULADOR2!$C$36:$C$155,B839,SIMULADOR2!$S$36:$S$155)</f>
        <v>0</v>
      </c>
    </row>
    <row r="840" spans="1:3" x14ac:dyDescent="0.2">
      <c r="A840">
        <f t="shared" si="13"/>
        <v>838</v>
      </c>
      <c r="B840" s="28">
        <f ca="1">+IF(SIMULADOR2!$C$155&lt;TCEA!B839+1,0,TCEA!B839+1)</f>
        <v>45947</v>
      </c>
      <c r="C840">
        <f ca="1">+SUMIF(SIMULADOR2!$C$36:$C$155,B840,SIMULADOR2!$S$36:$S$155)</f>
        <v>0</v>
      </c>
    </row>
    <row r="841" spans="1:3" x14ac:dyDescent="0.2">
      <c r="A841">
        <f t="shared" si="13"/>
        <v>839</v>
      </c>
      <c r="B841" s="28">
        <f ca="1">+IF(SIMULADOR2!$C$155&lt;TCEA!B840+1,0,TCEA!B840+1)</f>
        <v>45948</v>
      </c>
      <c r="C841">
        <f ca="1">+SUMIF(SIMULADOR2!$C$36:$C$155,B841,SIMULADOR2!$S$36:$S$155)</f>
        <v>0</v>
      </c>
    </row>
    <row r="842" spans="1:3" x14ac:dyDescent="0.2">
      <c r="A842">
        <f t="shared" si="13"/>
        <v>840</v>
      </c>
      <c r="B842" s="28">
        <f ca="1">+IF(SIMULADOR2!$C$155&lt;TCEA!B841+1,0,TCEA!B841+1)</f>
        <v>45949</v>
      </c>
      <c r="C842">
        <f ca="1">+SUMIF(SIMULADOR2!$C$36:$C$155,B842,SIMULADOR2!$S$36:$S$155)</f>
        <v>0</v>
      </c>
    </row>
    <row r="843" spans="1:3" x14ac:dyDescent="0.2">
      <c r="A843">
        <f t="shared" si="13"/>
        <v>841</v>
      </c>
      <c r="B843" s="28">
        <f ca="1">+IF(SIMULADOR2!$C$155&lt;TCEA!B842+1,0,TCEA!B842+1)</f>
        <v>45950</v>
      </c>
      <c r="C843">
        <f ca="1">+SUMIF(SIMULADOR2!$C$36:$C$155,B843,SIMULADOR2!$S$36:$S$155)</f>
        <v>0</v>
      </c>
    </row>
    <row r="844" spans="1:3" x14ac:dyDescent="0.2">
      <c r="A844">
        <f t="shared" si="13"/>
        <v>842</v>
      </c>
      <c r="B844" s="28">
        <f ca="1">+IF(SIMULADOR2!$C$155&lt;TCEA!B843+1,0,TCEA!B843+1)</f>
        <v>45951</v>
      </c>
      <c r="C844">
        <f ca="1">+SUMIF(SIMULADOR2!$C$36:$C$155,B844,SIMULADOR2!$S$36:$S$155)</f>
        <v>0</v>
      </c>
    </row>
    <row r="845" spans="1:3" x14ac:dyDescent="0.2">
      <c r="A845">
        <f t="shared" si="13"/>
        <v>843</v>
      </c>
      <c r="B845" s="28">
        <f ca="1">+IF(SIMULADOR2!$C$155&lt;TCEA!B844+1,0,TCEA!B844+1)</f>
        <v>45952</v>
      </c>
      <c r="C845">
        <f ca="1">+SUMIF(SIMULADOR2!$C$36:$C$155,B845,SIMULADOR2!$S$36:$S$155)</f>
        <v>0</v>
      </c>
    </row>
    <row r="846" spans="1:3" x14ac:dyDescent="0.2">
      <c r="A846">
        <f t="shared" si="13"/>
        <v>844</v>
      </c>
      <c r="B846" s="28">
        <f ca="1">+IF(SIMULADOR2!$C$155&lt;TCEA!B845+1,0,TCEA!B845+1)</f>
        <v>45953</v>
      </c>
      <c r="C846">
        <f ca="1">+SUMIF(SIMULADOR2!$C$36:$C$155,B846,SIMULADOR2!$S$36:$S$155)</f>
        <v>0</v>
      </c>
    </row>
    <row r="847" spans="1:3" x14ac:dyDescent="0.2">
      <c r="A847">
        <f t="shared" si="13"/>
        <v>845</v>
      </c>
      <c r="B847" s="28">
        <f ca="1">+IF(SIMULADOR2!$C$155&lt;TCEA!B846+1,0,TCEA!B846+1)</f>
        <v>45954</v>
      </c>
      <c r="C847">
        <f ca="1">+SUMIF(SIMULADOR2!$C$36:$C$155,B847,SIMULADOR2!$S$36:$S$155)</f>
        <v>0</v>
      </c>
    </row>
    <row r="848" spans="1:3" x14ac:dyDescent="0.2">
      <c r="A848">
        <f t="shared" si="13"/>
        <v>846</v>
      </c>
      <c r="B848" s="28">
        <f ca="1">+IF(SIMULADOR2!$C$155&lt;TCEA!B847+1,0,TCEA!B847+1)</f>
        <v>45955</v>
      </c>
      <c r="C848">
        <f ca="1">+SUMIF(SIMULADOR2!$C$36:$C$155,B848,SIMULADOR2!$S$36:$S$155)</f>
        <v>0</v>
      </c>
    </row>
    <row r="849" spans="1:3" x14ac:dyDescent="0.2">
      <c r="A849">
        <f t="shared" si="13"/>
        <v>847</v>
      </c>
      <c r="B849" s="28">
        <f ca="1">+IF(SIMULADOR2!$C$155&lt;TCEA!B848+1,0,TCEA!B848+1)</f>
        <v>45956</v>
      </c>
      <c r="C849">
        <f ca="1">+SUMIF(SIMULADOR2!$C$36:$C$155,B849,SIMULADOR2!$S$36:$S$155)</f>
        <v>0</v>
      </c>
    </row>
    <row r="850" spans="1:3" x14ac:dyDescent="0.2">
      <c r="A850">
        <f t="shared" si="13"/>
        <v>848</v>
      </c>
      <c r="B850" s="28">
        <f ca="1">+IF(SIMULADOR2!$C$155&lt;TCEA!B849+1,0,TCEA!B849+1)</f>
        <v>45957</v>
      </c>
      <c r="C850">
        <f ca="1">+SUMIF(SIMULADOR2!$C$36:$C$155,B850,SIMULADOR2!$S$36:$S$155)</f>
        <v>0</v>
      </c>
    </row>
    <row r="851" spans="1:3" x14ac:dyDescent="0.2">
      <c r="A851">
        <f t="shared" si="13"/>
        <v>849</v>
      </c>
      <c r="B851" s="28">
        <f ca="1">+IF(SIMULADOR2!$C$155&lt;TCEA!B850+1,0,TCEA!B850+1)</f>
        <v>45958</v>
      </c>
      <c r="C851">
        <f ca="1">+SUMIF(SIMULADOR2!$C$36:$C$155,B851,SIMULADOR2!$S$36:$S$155)</f>
        <v>0</v>
      </c>
    </row>
    <row r="852" spans="1:3" x14ac:dyDescent="0.2">
      <c r="A852">
        <f t="shared" si="13"/>
        <v>850</v>
      </c>
      <c r="B852" s="28">
        <f ca="1">+IF(SIMULADOR2!$C$155&lt;TCEA!B851+1,0,TCEA!B851+1)</f>
        <v>45959</v>
      </c>
      <c r="C852">
        <f ca="1">+SUMIF(SIMULADOR2!$C$36:$C$155,B852,SIMULADOR2!$S$36:$S$155)</f>
        <v>0</v>
      </c>
    </row>
    <row r="853" spans="1:3" x14ac:dyDescent="0.2">
      <c r="A853">
        <f t="shared" si="13"/>
        <v>851</v>
      </c>
      <c r="B853" s="28">
        <f ca="1">+IF(SIMULADOR2!$C$155&lt;TCEA!B852+1,0,TCEA!B852+1)</f>
        <v>45960</v>
      </c>
      <c r="C853">
        <f ca="1">+SUMIF(SIMULADOR2!$C$36:$C$155,B853,SIMULADOR2!$S$36:$S$155)</f>
        <v>0</v>
      </c>
    </row>
    <row r="854" spans="1:3" x14ac:dyDescent="0.2">
      <c r="A854">
        <f t="shared" si="13"/>
        <v>852</v>
      </c>
      <c r="B854" s="28">
        <f ca="1">+IF(SIMULADOR2!$C$155&lt;TCEA!B853+1,0,TCEA!B853+1)</f>
        <v>45961</v>
      </c>
      <c r="C854">
        <f ca="1">+SUMIF(SIMULADOR2!$C$36:$C$155,B854,SIMULADOR2!$S$36:$S$155)</f>
        <v>0</v>
      </c>
    </row>
    <row r="855" spans="1:3" x14ac:dyDescent="0.2">
      <c r="A855">
        <f t="shared" si="13"/>
        <v>853</v>
      </c>
      <c r="B855" s="28">
        <f ca="1">+IF(SIMULADOR2!$C$155&lt;TCEA!B854+1,0,TCEA!B854+1)</f>
        <v>45962</v>
      </c>
      <c r="C855">
        <f ca="1">+SUMIF(SIMULADOR2!$C$36:$C$155,B855,SIMULADOR2!$S$36:$S$155)</f>
        <v>0</v>
      </c>
    </row>
    <row r="856" spans="1:3" x14ac:dyDescent="0.2">
      <c r="A856">
        <f t="shared" si="13"/>
        <v>854</v>
      </c>
      <c r="B856" s="28">
        <f ca="1">+IF(SIMULADOR2!$C$155&lt;TCEA!B855+1,0,TCEA!B855+1)</f>
        <v>45963</v>
      </c>
      <c r="C856">
        <f ca="1">+SUMIF(SIMULADOR2!$C$36:$C$155,B856,SIMULADOR2!$S$36:$S$155)</f>
        <v>0</v>
      </c>
    </row>
    <row r="857" spans="1:3" x14ac:dyDescent="0.2">
      <c r="A857">
        <f t="shared" si="13"/>
        <v>855</v>
      </c>
      <c r="B857" s="28">
        <f ca="1">+IF(SIMULADOR2!$C$155&lt;TCEA!B856+1,0,TCEA!B856+1)</f>
        <v>45964</v>
      </c>
      <c r="C857">
        <f ca="1">+SUMIF(SIMULADOR2!$C$36:$C$155,B857,SIMULADOR2!$S$36:$S$155)</f>
        <v>0</v>
      </c>
    </row>
    <row r="858" spans="1:3" x14ac:dyDescent="0.2">
      <c r="A858">
        <f t="shared" si="13"/>
        <v>856</v>
      </c>
      <c r="B858" s="28">
        <f ca="1">+IF(SIMULADOR2!$C$155&lt;TCEA!B857+1,0,TCEA!B857+1)</f>
        <v>45965</v>
      </c>
      <c r="C858">
        <f ca="1">+SUMIF(SIMULADOR2!$C$36:$C$155,B858,SIMULADOR2!$S$36:$S$155)</f>
        <v>0</v>
      </c>
    </row>
    <row r="859" spans="1:3" x14ac:dyDescent="0.2">
      <c r="A859">
        <f t="shared" si="13"/>
        <v>857</v>
      </c>
      <c r="B859" s="28">
        <f ca="1">+IF(SIMULADOR2!$C$155&lt;TCEA!B858+1,0,TCEA!B858+1)</f>
        <v>45966</v>
      </c>
      <c r="C859">
        <f ca="1">+SUMIF(SIMULADOR2!$C$36:$C$155,B859,SIMULADOR2!$S$36:$S$155)</f>
        <v>0</v>
      </c>
    </row>
    <row r="860" spans="1:3" x14ac:dyDescent="0.2">
      <c r="A860">
        <f t="shared" si="13"/>
        <v>858</v>
      </c>
      <c r="B860" s="28">
        <f ca="1">+IF(SIMULADOR2!$C$155&lt;TCEA!B859+1,0,TCEA!B859+1)</f>
        <v>45967</v>
      </c>
      <c r="C860">
        <f ca="1">+SUMIF(SIMULADOR2!$C$36:$C$155,B860,SIMULADOR2!$S$36:$S$155)</f>
        <v>0</v>
      </c>
    </row>
    <row r="861" spans="1:3" x14ac:dyDescent="0.2">
      <c r="A861">
        <f t="shared" si="13"/>
        <v>859</v>
      </c>
      <c r="B861" s="28">
        <f ca="1">+IF(SIMULADOR2!$C$155&lt;TCEA!B860+1,0,TCEA!B860+1)</f>
        <v>45968</v>
      </c>
      <c r="C861">
        <f ca="1">+SUMIF(SIMULADOR2!$C$36:$C$155,B861,SIMULADOR2!$S$36:$S$155)</f>
        <v>0</v>
      </c>
    </row>
    <row r="862" spans="1:3" x14ac:dyDescent="0.2">
      <c r="A862">
        <f t="shared" si="13"/>
        <v>860</v>
      </c>
      <c r="B862" s="28">
        <f ca="1">+IF(SIMULADOR2!$C$155&lt;TCEA!B861+1,0,TCEA!B861+1)</f>
        <v>45969</v>
      </c>
      <c r="C862">
        <f ca="1">+SUMIF(SIMULADOR2!$C$36:$C$155,B862,SIMULADOR2!$S$36:$S$155)</f>
        <v>0</v>
      </c>
    </row>
    <row r="863" spans="1:3" x14ac:dyDescent="0.2">
      <c r="A863">
        <f t="shared" si="13"/>
        <v>861</v>
      </c>
      <c r="B863" s="28">
        <f ca="1">+IF(SIMULADOR2!$C$155&lt;TCEA!B862+1,0,TCEA!B862+1)</f>
        <v>45970</v>
      </c>
      <c r="C863">
        <f ca="1">+SUMIF(SIMULADOR2!$C$36:$C$155,B863,SIMULADOR2!$S$36:$S$155)</f>
        <v>0</v>
      </c>
    </row>
    <row r="864" spans="1:3" x14ac:dyDescent="0.2">
      <c r="A864">
        <f t="shared" si="13"/>
        <v>862</v>
      </c>
      <c r="B864" s="28">
        <f ca="1">+IF(SIMULADOR2!$C$155&lt;TCEA!B863+1,0,TCEA!B863+1)</f>
        <v>45971</v>
      </c>
      <c r="C864">
        <f ca="1">+SUMIF(SIMULADOR2!$C$36:$C$155,B864,SIMULADOR2!$S$36:$S$155)</f>
        <v>0</v>
      </c>
    </row>
    <row r="865" spans="1:3" x14ac:dyDescent="0.2">
      <c r="A865">
        <f t="shared" si="13"/>
        <v>863</v>
      </c>
      <c r="B865" s="28">
        <f ca="1">+IF(SIMULADOR2!$C$155&lt;TCEA!B864+1,0,TCEA!B864+1)</f>
        <v>45972</v>
      </c>
      <c r="C865">
        <f ca="1">+SUMIF(SIMULADOR2!$C$36:$C$155,B865,SIMULADOR2!$S$36:$S$155)</f>
        <v>0</v>
      </c>
    </row>
    <row r="866" spans="1:3" x14ac:dyDescent="0.2">
      <c r="A866">
        <f t="shared" si="13"/>
        <v>864</v>
      </c>
      <c r="B866" s="28">
        <f ca="1">+IF(SIMULADOR2!$C$155&lt;TCEA!B865+1,0,TCEA!B865+1)</f>
        <v>45973</v>
      </c>
      <c r="C866">
        <f ca="1">+SUMIF(SIMULADOR2!$C$36:$C$155,B866,SIMULADOR2!$S$36:$S$155)</f>
        <v>0</v>
      </c>
    </row>
    <row r="867" spans="1:3" x14ac:dyDescent="0.2">
      <c r="A867">
        <f t="shared" si="13"/>
        <v>865</v>
      </c>
      <c r="B867" s="28">
        <f ca="1">+IF(SIMULADOR2!$C$155&lt;TCEA!B866+1,0,TCEA!B866+1)</f>
        <v>45974</v>
      </c>
      <c r="C867">
        <f ca="1">+SUMIF(SIMULADOR2!$C$36:$C$155,B867,SIMULADOR2!$S$36:$S$155)</f>
        <v>0</v>
      </c>
    </row>
    <row r="868" spans="1:3" x14ac:dyDescent="0.2">
      <c r="A868">
        <f t="shared" si="13"/>
        <v>866</v>
      </c>
      <c r="B868" s="28">
        <f ca="1">+IF(SIMULADOR2!$C$155&lt;TCEA!B867+1,0,TCEA!B867+1)</f>
        <v>45975</v>
      </c>
      <c r="C868">
        <f ca="1">+SUMIF(SIMULADOR2!$C$36:$C$155,B868,SIMULADOR2!$S$36:$S$155)</f>
        <v>0</v>
      </c>
    </row>
    <row r="869" spans="1:3" x14ac:dyDescent="0.2">
      <c r="A869">
        <f t="shared" si="13"/>
        <v>867</v>
      </c>
      <c r="B869" s="28">
        <f ca="1">+IF(SIMULADOR2!$C$155&lt;TCEA!B868+1,0,TCEA!B868+1)</f>
        <v>45976</v>
      </c>
      <c r="C869">
        <f ca="1">+SUMIF(SIMULADOR2!$C$36:$C$155,B869,SIMULADOR2!$S$36:$S$155)</f>
        <v>0</v>
      </c>
    </row>
    <row r="870" spans="1:3" x14ac:dyDescent="0.2">
      <c r="A870">
        <f t="shared" si="13"/>
        <v>868</v>
      </c>
      <c r="B870" s="28">
        <f ca="1">+IF(SIMULADOR2!$C$155&lt;TCEA!B869+1,0,TCEA!B869+1)</f>
        <v>45977</v>
      </c>
      <c r="C870">
        <f ca="1">+SUMIF(SIMULADOR2!$C$36:$C$155,B870,SIMULADOR2!$S$36:$S$155)</f>
        <v>0</v>
      </c>
    </row>
    <row r="871" spans="1:3" x14ac:dyDescent="0.2">
      <c r="A871">
        <f t="shared" si="13"/>
        <v>869</v>
      </c>
      <c r="B871" s="28">
        <f ca="1">+IF(SIMULADOR2!$C$155&lt;TCEA!B870+1,0,TCEA!B870+1)</f>
        <v>45978</v>
      </c>
      <c r="C871">
        <f ca="1">+SUMIF(SIMULADOR2!$C$36:$C$155,B871,SIMULADOR2!$S$36:$S$155)</f>
        <v>0</v>
      </c>
    </row>
    <row r="872" spans="1:3" x14ac:dyDescent="0.2">
      <c r="A872">
        <f t="shared" si="13"/>
        <v>870</v>
      </c>
      <c r="B872" s="28">
        <f ca="1">+IF(SIMULADOR2!$C$155&lt;TCEA!B871+1,0,TCEA!B871+1)</f>
        <v>45979</v>
      </c>
      <c r="C872">
        <f ca="1">+SUMIF(SIMULADOR2!$C$36:$C$155,B872,SIMULADOR2!$S$36:$S$155)</f>
        <v>0</v>
      </c>
    </row>
    <row r="873" spans="1:3" x14ac:dyDescent="0.2">
      <c r="A873">
        <f t="shared" si="13"/>
        <v>871</v>
      </c>
      <c r="B873" s="28">
        <f ca="1">+IF(SIMULADOR2!$C$155&lt;TCEA!B872+1,0,TCEA!B872+1)</f>
        <v>45980</v>
      </c>
      <c r="C873">
        <f ca="1">+SUMIF(SIMULADOR2!$C$36:$C$155,B873,SIMULADOR2!$S$36:$S$155)</f>
        <v>0</v>
      </c>
    </row>
    <row r="874" spans="1:3" x14ac:dyDescent="0.2">
      <c r="A874">
        <f t="shared" si="13"/>
        <v>872</v>
      </c>
      <c r="B874" s="28">
        <f ca="1">+IF(SIMULADOR2!$C$155&lt;TCEA!B873+1,0,TCEA!B873+1)</f>
        <v>45981</v>
      </c>
      <c r="C874">
        <f ca="1">+SUMIF(SIMULADOR2!$C$36:$C$155,B874,SIMULADOR2!$S$36:$S$155)</f>
        <v>0</v>
      </c>
    </row>
    <row r="875" spans="1:3" x14ac:dyDescent="0.2">
      <c r="A875">
        <f t="shared" si="13"/>
        <v>873</v>
      </c>
      <c r="B875" s="28">
        <f ca="1">+IF(SIMULADOR2!$C$155&lt;TCEA!B874+1,0,TCEA!B874+1)</f>
        <v>45982</v>
      </c>
      <c r="C875">
        <f ca="1">+SUMIF(SIMULADOR2!$C$36:$C$155,B875,SIMULADOR2!$S$36:$S$155)</f>
        <v>0</v>
      </c>
    </row>
    <row r="876" spans="1:3" x14ac:dyDescent="0.2">
      <c r="A876">
        <f t="shared" si="13"/>
        <v>874</v>
      </c>
      <c r="B876" s="28">
        <f ca="1">+IF(SIMULADOR2!$C$155&lt;TCEA!B875+1,0,TCEA!B875+1)</f>
        <v>45983</v>
      </c>
      <c r="C876">
        <f ca="1">+SUMIF(SIMULADOR2!$C$36:$C$155,B876,SIMULADOR2!$S$36:$S$155)</f>
        <v>0</v>
      </c>
    </row>
    <row r="877" spans="1:3" x14ac:dyDescent="0.2">
      <c r="A877">
        <f t="shared" si="13"/>
        <v>875</v>
      </c>
      <c r="B877" s="28">
        <f ca="1">+IF(SIMULADOR2!$C$155&lt;TCEA!B876+1,0,TCEA!B876+1)</f>
        <v>45984</v>
      </c>
      <c r="C877">
        <f ca="1">+SUMIF(SIMULADOR2!$C$36:$C$155,B877,SIMULADOR2!$S$36:$S$155)</f>
        <v>0</v>
      </c>
    </row>
    <row r="878" spans="1:3" x14ac:dyDescent="0.2">
      <c r="A878">
        <f t="shared" si="13"/>
        <v>876</v>
      </c>
      <c r="B878" s="28">
        <f ca="1">+IF(SIMULADOR2!$C$155&lt;TCEA!B877+1,0,TCEA!B877+1)</f>
        <v>45985</v>
      </c>
      <c r="C878">
        <f ca="1">+SUMIF(SIMULADOR2!$C$36:$C$155,B878,SIMULADOR2!$S$36:$S$155)</f>
        <v>0</v>
      </c>
    </row>
    <row r="879" spans="1:3" x14ac:dyDescent="0.2">
      <c r="A879">
        <f t="shared" si="13"/>
        <v>877</v>
      </c>
      <c r="B879" s="28">
        <f ca="1">+IF(SIMULADOR2!$C$155&lt;TCEA!B878+1,0,TCEA!B878+1)</f>
        <v>45986</v>
      </c>
      <c r="C879">
        <f ca="1">+SUMIF(SIMULADOR2!$C$36:$C$155,B879,SIMULADOR2!$S$36:$S$155)</f>
        <v>0</v>
      </c>
    </row>
    <row r="880" spans="1:3" x14ac:dyDescent="0.2">
      <c r="A880">
        <f t="shared" si="13"/>
        <v>878</v>
      </c>
      <c r="B880" s="28">
        <f ca="1">+IF(SIMULADOR2!$C$155&lt;TCEA!B879+1,0,TCEA!B879+1)</f>
        <v>45987</v>
      </c>
      <c r="C880">
        <f ca="1">+SUMIF(SIMULADOR2!$C$36:$C$155,B880,SIMULADOR2!$S$36:$S$155)</f>
        <v>0</v>
      </c>
    </row>
    <row r="881" spans="1:3" x14ac:dyDescent="0.2">
      <c r="A881">
        <f t="shared" si="13"/>
        <v>879</v>
      </c>
      <c r="B881" s="28">
        <f ca="1">+IF(SIMULADOR2!$C$155&lt;TCEA!B880+1,0,TCEA!B880+1)</f>
        <v>45988</v>
      </c>
      <c r="C881">
        <f ca="1">+SUMIF(SIMULADOR2!$C$36:$C$155,B881,SIMULADOR2!$S$36:$S$155)</f>
        <v>0</v>
      </c>
    </row>
    <row r="882" spans="1:3" x14ac:dyDescent="0.2">
      <c r="A882">
        <f t="shared" si="13"/>
        <v>880</v>
      </c>
      <c r="B882" s="28">
        <f ca="1">+IF(SIMULADOR2!$C$155&lt;TCEA!B881+1,0,TCEA!B881+1)</f>
        <v>45989</v>
      </c>
      <c r="C882">
        <f ca="1">+SUMIF(SIMULADOR2!$C$36:$C$155,B882,SIMULADOR2!$S$36:$S$155)</f>
        <v>0</v>
      </c>
    </row>
    <row r="883" spans="1:3" x14ac:dyDescent="0.2">
      <c r="A883">
        <f t="shared" si="13"/>
        <v>881</v>
      </c>
      <c r="B883" s="28">
        <f ca="1">+IF(SIMULADOR2!$C$155&lt;TCEA!B882+1,0,TCEA!B882+1)</f>
        <v>45990</v>
      </c>
      <c r="C883">
        <f ca="1">+SUMIF(SIMULADOR2!$C$36:$C$155,B883,SIMULADOR2!$S$36:$S$155)</f>
        <v>0</v>
      </c>
    </row>
    <row r="884" spans="1:3" x14ac:dyDescent="0.2">
      <c r="A884">
        <f t="shared" si="13"/>
        <v>882</v>
      </c>
      <c r="B884" s="28">
        <f ca="1">+IF(SIMULADOR2!$C$155&lt;TCEA!B883+1,0,TCEA!B883+1)</f>
        <v>45991</v>
      </c>
      <c r="C884">
        <f ca="1">+SUMIF(SIMULADOR2!$C$36:$C$155,B884,SIMULADOR2!$S$36:$S$155)</f>
        <v>0</v>
      </c>
    </row>
    <row r="885" spans="1:3" x14ac:dyDescent="0.2">
      <c r="A885">
        <f t="shared" si="13"/>
        <v>883</v>
      </c>
      <c r="B885" s="28">
        <f ca="1">+IF(SIMULADOR2!$C$155&lt;TCEA!B884+1,0,TCEA!B884+1)</f>
        <v>45992</v>
      </c>
      <c r="C885">
        <f ca="1">+SUMIF(SIMULADOR2!$C$36:$C$155,B885,SIMULADOR2!$S$36:$S$155)</f>
        <v>0</v>
      </c>
    </row>
    <row r="886" spans="1:3" x14ac:dyDescent="0.2">
      <c r="A886">
        <f t="shared" si="13"/>
        <v>884</v>
      </c>
      <c r="B886" s="28">
        <f ca="1">+IF(SIMULADOR2!$C$155&lt;TCEA!B885+1,0,TCEA!B885+1)</f>
        <v>45993</v>
      </c>
      <c r="C886">
        <f ca="1">+SUMIF(SIMULADOR2!$C$36:$C$155,B886,SIMULADOR2!$S$36:$S$155)</f>
        <v>0</v>
      </c>
    </row>
    <row r="887" spans="1:3" x14ac:dyDescent="0.2">
      <c r="A887">
        <f t="shared" si="13"/>
        <v>885</v>
      </c>
      <c r="B887" s="28">
        <f ca="1">+IF(SIMULADOR2!$C$155&lt;TCEA!B886+1,0,TCEA!B886+1)</f>
        <v>45994</v>
      </c>
      <c r="C887">
        <f ca="1">+SUMIF(SIMULADOR2!$C$36:$C$155,B887,SIMULADOR2!$S$36:$S$155)</f>
        <v>0</v>
      </c>
    </row>
    <row r="888" spans="1:3" x14ac:dyDescent="0.2">
      <c r="A888">
        <f t="shared" si="13"/>
        <v>886</v>
      </c>
      <c r="B888" s="28">
        <f ca="1">+IF(SIMULADOR2!$C$155&lt;TCEA!B887+1,0,TCEA!B887+1)</f>
        <v>45995</v>
      </c>
      <c r="C888">
        <f ca="1">+SUMIF(SIMULADOR2!$C$36:$C$155,B888,SIMULADOR2!$S$36:$S$155)</f>
        <v>0</v>
      </c>
    </row>
    <row r="889" spans="1:3" x14ac:dyDescent="0.2">
      <c r="A889">
        <f t="shared" si="13"/>
        <v>887</v>
      </c>
      <c r="B889" s="28">
        <f ca="1">+IF(SIMULADOR2!$C$155&lt;TCEA!B888+1,0,TCEA!B888+1)</f>
        <v>45996</v>
      </c>
      <c r="C889">
        <f ca="1">+SUMIF(SIMULADOR2!$C$36:$C$155,B889,SIMULADOR2!$S$36:$S$155)</f>
        <v>0</v>
      </c>
    </row>
    <row r="890" spans="1:3" x14ac:dyDescent="0.2">
      <c r="A890">
        <f t="shared" si="13"/>
        <v>888</v>
      </c>
      <c r="B890" s="28">
        <f ca="1">+IF(SIMULADOR2!$C$155&lt;TCEA!B889+1,0,TCEA!B889+1)</f>
        <v>45997</v>
      </c>
      <c r="C890">
        <f ca="1">+SUMIF(SIMULADOR2!$C$36:$C$155,B890,SIMULADOR2!$S$36:$S$155)</f>
        <v>0</v>
      </c>
    </row>
    <row r="891" spans="1:3" x14ac:dyDescent="0.2">
      <c r="A891">
        <f t="shared" si="13"/>
        <v>889</v>
      </c>
      <c r="B891" s="28">
        <f ca="1">+IF(SIMULADOR2!$C$155&lt;TCEA!B890+1,0,TCEA!B890+1)</f>
        <v>45998</v>
      </c>
      <c r="C891">
        <f ca="1">+SUMIF(SIMULADOR2!$C$36:$C$155,B891,SIMULADOR2!$S$36:$S$155)</f>
        <v>0</v>
      </c>
    </row>
    <row r="892" spans="1:3" x14ac:dyDescent="0.2">
      <c r="A892">
        <f t="shared" si="13"/>
        <v>890</v>
      </c>
      <c r="B892" s="28">
        <f ca="1">+IF(SIMULADOR2!$C$155&lt;TCEA!B891+1,0,TCEA!B891+1)</f>
        <v>45999</v>
      </c>
      <c r="C892">
        <f ca="1">+SUMIF(SIMULADOR2!$C$36:$C$155,B892,SIMULADOR2!$S$36:$S$155)</f>
        <v>0</v>
      </c>
    </row>
    <row r="893" spans="1:3" x14ac:dyDescent="0.2">
      <c r="A893">
        <f t="shared" si="13"/>
        <v>891</v>
      </c>
      <c r="B893" s="28">
        <f ca="1">+IF(SIMULADOR2!$C$155&lt;TCEA!B892+1,0,TCEA!B892+1)</f>
        <v>46000</v>
      </c>
      <c r="C893">
        <f ca="1">+SUMIF(SIMULADOR2!$C$36:$C$155,B893,SIMULADOR2!$S$36:$S$155)</f>
        <v>0</v>
      </c>
    </row>
    <row r="894" spans="1:3" x14ac:dyDescent="0.2">
      <c r="A894">
        <f t="shared" si="13"/>
        <v>892</v>
      </c>
      <c r="B894" s="28">
        <f ca="1">+IF(SIMULADOR2!$C$155&lt;TCEA!B893+1,0,TCEA!B893+1)</f>
        <v>46001</v>
      </c>
      <c r="C894">
        <f ca="1">+SUMIF(SIMULADOR2!$C$36:$C$155,B894,SIMULADOR2!$S$36:$S$155)</f>
        <v>0</v>
      </c>
    </row>
    <row r="895" spans="1:3" x14ac:dyDescent="0.2">
      <c r="A895">
        <f t="shared" si="13"/>
        <v>893</v>
      </c>
      <c r="B895" s="28">
        <f ca="1">+IF(SIMULADOR2!$C$155&lt;TCEA!B894+1,0,TCEA!B894+1)</f>
        <v>46002</v>
      </c>
      <c r="C895">
        <f ca="1">+SUMIF(SIMULADOR2!$C$36:$C$155,B895,SIMULADOR2!$S$36:$S$155)</f>
        <v>0</v>
      </c>
    </row>
    <row r="896" spans="1:3" x14ac:dyDescent="0.2">
      <c r="A896">
        <f t="shared" si="13"/>
        <v>894</v>
      </c>
      <c r="B896" s="28">
        <f ca="1">+IF(SIMULADOR2!$C$155&lt;TCEA!B895+1,0,TCEA!B895+1)</f>
        <v>46003</v>
      </c>
      <c r="C896">
        <f ca="1">+SUMIF(SIMULADOR2!$C$36:$C$155,B896,SIMULADOR2!$S$36:$S$155)</f>
        <v>0</v>
      </c>
    </row>
    <row r="897" spans="1:3" x14ac:dyDescent="0.2">
      <c r="A897">
        <f t="shared" si="13"/>
        <v>895</v>
      </c>
      <c r="B897" s="28">
        <f ca="1">+IF(SIMULADOR2!$C$155&lt;TCEA!B896+1,0,TCEA!B896+1)</f>
        <v>46004</v>
      </c>
      <c r="C897">
        <f ca="1">+SUMIF(SIMULADOR2!$C$36:$C$155,B897,SIMULADOR2!$S$36:$S$155)</f>
        <v>0</v>
      </c>
    </row>
    <row r="898" spans="1:3" x14ac:dyDescent="0.2">
      <c r="A898">
        <f t="shared" si="13"/>
        <v>896</v>
      </c>
      <c r="B898" s="28">
        <f ca="1">+IF(SIMULADOR2!$C$155&lt;TCEA!B897+1,0,TCEA!B897+1)</f>
        <v>46005</v>
      </c>
      <c r="C898">
        <f ca="1">+SUMIF(SIMULADOR2!$C$36:$C$155,B898,SIMULADOR2!$S$36:$S$155)</f>
        <v>0</v>
      </c>
    </row>
    <row r="899" spans="1:3" x14ac:dyDescent="0.2">
      <c r="A899">
        <f t="shared" si="13"/>
        <v>897</v>
      </c>
      <c r="B899" s="28">
        <f ca="1">+IF(SIMULADOR2!$C$155&lt;TCEA!B898+1,0,TCEA!B898+1)</f>
        <v>46006</v>
      </c>
      <c r="C899">
        <f ca="1">+SUMIF(SIMULADOR2!$C$36:$C$155,B899,SIMULADOR2!$S$36:$S$155)</f>
        <v>0</v>
      </c>
    </row>
    <row r="900" spans="1:3" x14ac:dyDescent="0.2">
      <c r="A900">
        <f t="shared" si="13"/>
        <v>898</v>
      </c>
      <c r="B900" s="28">
        <f ca="1">+IF(SIMULADOR2!$C$155&lt;TCEA!B899+1,0,TCEA!B899+1)</f>
        <v>46007</v>
      </c>
      <c r="C900">
        <f ca="1">+SUMIF(SIMULADOR2!$C$36:$C$155,B900,SIMULADOR2!$S$36:$S$155)</f>
        <v>0</v>
      </c>
    </row>
    <row r="901" spans="1:3" x14ac:dyDescent="0.2">
      <c r="A901">
        <f t="shared" ref="A901:A964" si="14">+A900+1</f>
        <v>899</v>
      </c>
      <c r="B901" s="28">
        <f ca="1">+IF(SIMULADOR2!$C$155&lt;TCEA!B900+1,0,TCEA!B900+1)</f>
        <v>46008</v>
      </c>
      <c r="C901">
        <f ca="1">+SUMIF(SIMULADOR2!$C$36:$C$155,B901,SIMULADOR2!$S$36:$S$155)</f>
        <v>0</v>
      </c>
    </row>
    <row r="902" spans="1:3" x14ac:dyDescent="0.2">
      <c r="A902">
        <f t="shared" si="14"/>
        <v>900</v>
      </c>
      <c r="B902" s="28">
        <f ca="1">+IF(SIMULADOR2!$C$155&lt;TCEA!B901+1,0,TCEA!B901+1)</f>
        <v>46009</v>
      </c>
      <c r="C902">
        <f ca="1">+SUMIF(SIMULADOR2!$C$36:$C$155,B902,SIMULADOR2!$S$36:$S$155)</f>
        <v>0</v>
      </c>
    </row>
    <row r="903" spans="1:3" x14ac:dyDescent="0.2">
      <c r="A903">
        <f t="shared" si="14"/>
        <v>901</v>
      </c>
      <c r="B903" s="28">
        <f ca="1">+IF(SIMULADOR2!$C$155&lt;TCEA!B902+1,0,TCEA!B902+1)</f>
        <v>46010</v>
      </c>
      <c r="C903">
        <f ca="1">+SUMIF(SIMULADOR2!$C$36:$C$155,B903,SIMULADOR2!$S$36:$S$155)</f>
        <v>0</v>
      </c>
    </row>
    <row r="904" spans="1:3" x14ac:dyDescent="0.2">
      <c r="A904">
        <f t="shared" si="14"/>
        <v>902</v>
      </c>
      <c r="B904" s="28">
        <f ca="1">+IF(SIMULADOR2!$C$155&lt;TCEA!B903+1,0,TCEA!B903+1)</f>
        <v>46011</v>
      </c>
      <c r="C904">
        <f ca="1">+SUMIF(SIMULADOR2!$C$36:$C$155,B904,SIMULADOR2!$S$36:$S$155)</f>
        <v>0</v>
      </c>
    </row>
    <row r="905" spans="1:3" x14ac:dyDescent="0.2">
      <c r="A905">
        <f t="shared" si="14"/>
        <v>903</v>
      </c>
      <c r="B905" s="28">
        <f ca="1">+IF(SIMULADOR2!$C$155&lt;TCEA!B904+1,0,TCEA!B904+1)</f>
        <v>46012</v>
      </c>
      <c r="C905">
        <f ca="1">+SUMIF(SIMULADOR2!$C$36:$C$155,B905,SIMULADOR2!$S$36:$S$155)</f>
        <v>0</v>
      </c>
    </row>
    <row r="906" spans="1:3" x14ac:dyDescent="0.2">
      <c r="A906">
        <f t="shared" si="14"/>
        <v>904</v>
      </c>
      <c r="B906" s="28">
        <f ca="1">+IF(SIMULADOR2!$C$155&lt;TCEA!B905+1,0,TCEA!B905+1)</f>
        <v>46013</v>
      </c>
      <c r="C906">
        <f ca="1">+SUMIF(SIMULADOR2!$C$36:$C$155,B906,SIMULADOR2!$S$36:$S$155)</f>
        <v>0</v>
      </c>
    </row>
    <row r="907" spans="1:3" x14ac:dyDescent="0.2">
      <c r="A907">
        <f t="shared" si="14"/>
        <v>905</v>
      </c>
      <c r="B907" s="28">
        <f ca="1">+IF(SIMULADOR2!$C$155&lt;TCEA!B906+1,0,TCEA!B906+1)</f>
        <v>46014</v>
      </c>
      <c r="C907">
        <f ca="1">+SUMIF(SIMULADOR2!$C$36:$C$155,B907,SIMULADOR2!$S$36:$S$155)</f>
        <v>0</v>
      </c>
    </row>
    <row r="908" spans="1:3" x14ac:dyDescent="0.2">
      <c r="A908">
        <f t="shared" si="14"/>
        <v>906</v>
      </c>
      <c r="B908" s="28">
        <f ca="1">+IF(SIMULADOR2!$C$155&lt;TCEA!B907+1,0,TCEA!B907+1)</f>
        <v>46015</v>
      </c>
      <c r="C908">
        <f ca="1">+SUMIF(SIMULADOR2!$C$36:$C$155,B908,SIMULADOR2!$S$36:$S$155)</f>
        <v>0</v>
      </c>
    </row>
    <row r="909" spans="1:3" x14ac:dyDescent="0.2">
      <c r="A909">
        <f t="shared" si="14"/>
        <v>907</v>
      </c>
      <c r="B909" s="28">
        <f ca="1">+IF(SIMULADOR2!$C$155&lt;TCEA!B908+1,0,TCEA!B908+1)</f>
        <v>46016</v>
      </c>
      <c r="C909">
        <f ca="1">+SUMIF(SIMULADOR2!$C$36:$C$155,B909,SIMULADOR2!$S$36:$S$155)</f>
        <v>0</v>
      </c>
    </row>
    <row r="910" spans="1:3" x14ac:dyDescent="0.2">
      <c r="A910">
        <f t="shared" si="14"/>
        <v>908</v>
      </c>
      <c r="B910" s="28">
        <f ca="1">+IF(SIMULADOR2!$C$155&lt;TCEA!B909+1,0,TCEA!B909+1)</f>
        <v>46017</v>
      </c>
      <c r="C910">
        <f ca="1">+SUMIF(SIMULADOR2!$C$36:$C$155,B910,SIMULADOR2!$S$36:$S$155)</f>
        <v>0</v>
      </c>
    </row>
    <row r="911" spans="1:3" x14ac:dyDescent="0.2">
      <c r="A911">
        <f t="shared" si="14"/>
        <v>909</v>
      </c>
      <c r="B911" s="28">
        <f ca="1">+IF(SIMULADOR2!$C$155&lt;TCEA!B910+1,0,TCEA!B910+1)</f>
        <v>46018</v>
      </c>
      <c r="C911">
        <f ca="1">+SUMIF(SIMULADOR2!$C$36:$C$155,B911,SIMULADOR2!$S$36:$S$155)</f>
        <v>0</v>
      </c>
    </row>
    <row r="912" spans="1:3" x14ac:dyDescent="0.2">
      <c r="A912">
        <f t="shared" si="14"/>
        <v>910</v>
      </c>
      <c r="B912" s="28">
        <f ca="1">+IF(SIMULADOR2!$C$155&lt;TCEA!B911+1,0,TCEA!B911+1)</f>
        <v>46019</v>
      </c>
      <c r="C912">
        <f ca="1">+SUMIF(SIMULADOR2!$C$36:$C$155,B912,SIMULADOR2!$S$36:$S$155)</f>
        <v>0</v>
      </c>
    </row>
    <row r="913" spans="1:3" x14ac:dyDescent="0.2">
      <c r="A913">
        <f t="shared" si="14"/>
        <v>911</v>
      </c>
      <c r="B913" s="28">
        <f ca="1">+IF(SIMULADOR2!$C$155&lt;TCEA!B912+1,0,TCEA!B912+1)</f>
        <v>46020</v>
      </c>
      <c r="C913">
        <f ca="1">+SUMIF(SIMULADOR2!$C$36:$C$155,B913,SIMULADOR2!$S$36:$S$155)</f>
        <v>0</v>
      </c>
    </row>
    <row r="914" spans="1:3" x14ac:dyDescent="0.2">
      <c r="A914">
        <f t="shared" si="14"/>
        <v>912</v>
      </c>
      <c r="B914" s="28">
        <f ca="1">+IF(SIMULADOR2!$C$155&lt;TCEA!B913+1,0,TCEA!B913+1)</f>
        <v>46021</v>
      </c>
      <c r="C914">
        <f ca="1">+SUMIF(SIMULADOR2!$C$36:$C$155,B914,SIMULADOR2!$S$36:$S$155)</f>
        <v>0</v>
      </c>
    </row>
    <row r="915" spans="1:3" x14ac:dyDescent="0.2">
      <c r="A915">
        <f t="shared" si="14"/>
        <v>913</v>
      </c>
      <c r="B915" s="28">
        <f ca="1">+IF(SIMULADOR2!$C$155&lt;TCEA!B914+1,0,TCEA!B914+1)</f>
        <v>46022</v>
      </c>
      <c r="C915">
        <f ca="1">+SUMIF(SIMULADOR2!$C$36:$C$155,B915,SIMULADOR2!$S$36:$S$155)</f>
        <v>0</v>
      </c>
    </row>
    <row r="916" spans="1:3" x14ac:dyDescent="0.2">
      <c r="A916">
        <f t="shared" si="14"/>
        <v>914</v>
      </c>
      <c r="B916" s="28">
        <f ca="1">+IF(SIMULADOR2!$C$155&lt;TCEA!B915+1,0,TCEA!B915+1)</f>
        <v>46023</v>
      </c>
      <c r="C916">
        <f ca="1">+SUMIF(SIMULADOR2!$C$36:$C$155,B916,SIMULADOR2!$S$36:$S$155)</f>
        <v>0</v>
      </c>
    </row>
    <row r="917" spans="1:3" x14ac:dyDescent="0.2">
      <c r="A917">
        <f t="shared" si="14"/>
        <v>915</v>
      </c>
      <c r="B917" s="28">
        <f ca="1">+IF(SIMULADOR2!$C$155&lt;TCEA!B916+1,0,TCEA!B916+1)</f>
        <v>46024</v>
      </c>
      <c r="C917">
        <f ca="1">+SUMIF(SIMULADOR2!$C$36:$C$155,B917,SIMULADOR2!$S$36:$S$155)</f>
        <v>0</v>
      </c>
    </row>
    <row r="918" spans="1:3" x14ac:dyDescent="0.2">
      <c r="A918">
        <f t="shared" si="14"/>
        <v>916</v>
      </c>
      <c r="B918" s="28">
        <f ca="1">+IF(SIMULADOR2!$C$155&lt;TCEA!B917+1,0,TCEA!B917+1)</f>
        <v>46025</v>
      </c>
      <c r="C918">
        <f ca="1">+SUMIF(SIMULADOR2!$C$36:$C$155,B918,SIMULADOR2!$S$36:$S$155)</f>
        <v>0</v>
      </c>
    </row>
    <row r="919" spans="1:3" x14ac:dyDescent="0.2">
      <c r="A919">
        <f t="shared" si="14"/>
        <v>917</v>
      </c>
      <c r="B919" s="28">
        <f ca="1">+IF(SIMULADOR2!$C$155&lt;TCEA!B918+1,0,TCEA!B918+1)</f>
        <v>46026</v>
      </c>
      <c r="C919">
        <f ca="1">+SUMIF(SIMULADOR2!$C$36:$C$155,B919,SIMULADOR2!$S$36:$S$155)</f>
        <v>0</v>
      </c>
    </row>
    <row r="920" spans="1:3" x14ac:dyDescent="0.2">
      <c r="A920">
        <f t="shared" si="14"/>
        <v>918</v>
      </c>
      <c r="B920" s="28">
        <f ca="1">+IF(SIMULADOR2!$C$155&lt;TCEA!B919+1,0,TCEA!B919+1)</f>
        <v>46027</v>
      </c>
      <c r="C920">
        <f ca="1">+SUMIF(SIMULADOR2!$C$36:$C$155,B920,SIMULADOR2!$S$36:$S$155)</f>
        <v>0</v>
      </c>
    </row>
    <row r="921" spans="1:3" x14ac:dyDescent="0.2">
      <c r="A921">
        <f t="shared" si="14"/>
        <v>919</v>
      </c>
      <c r="B921" s="28">
        <f ca="1">+IF(SIMULADOR2!$C$155&lt;TCEA!B920+1,0,TCEA!B920+1)</f>
        <v>46028</v>
      </c>
      <c r="C921">
        <f ca="1">+SUMIF(SIMULADOR2!$C$36:$C$155,B921,SIMULADOR2!$S$36:$S$155)</f>
        <v>0</v>
      </c>
    </row>
    <row r="922" spans="1:3" x14ac:dyDescent="0.2">
      <c r="A922">
        <f t="shared" si="14"/>
        <v>920</v>
      </c>
      <c r="B922" s="28">
        <f ca="1">+IF(SIMULADOR2!$C$155&lt;TCEA!B921+1,0,TCEA!B921+1)</f>
        <v>46029</v>
      </c>
      <c r="C922">
        <f ca="1">+SUMIF(SIMULADOR2!$C$36:$C$155,B922,SIMULADOR2!$S$36:$S$155)</f>
        <v>0</v>
      </c>
    </row>
    <row r="923" spans="1:3" x14ac:dyDescent="0.2">
      <c r="A923">
        <f t="shared" si="14"/>
        <v>921</v>
      </c>
      <c r="B923" s="28">
        <f ca="1">+IF(SIMULADOR2!$C$155&lt;TCEA!B922+1,0,TCEA!B922+1)</f>
        <v>46030</v>
      </c>
      <c r="C923">
        <f ca="1">+SUMIF(SIMULADOR2!$C$36:$C$155,B923,SIMULADOR2!$S$36:$S$155)</f>
        <v>0</v>
      </c>
    </row>
    <row r="924" spans="1:3" x14ac:dyDescent="0.2">
      <c r="A924">
        <f t="shared" si="14"/>
        <v>922</v>
      </c>
      <c r="B924" s="28">
        <f ca="1">+IF(SIMULADOR2!$C$155&lt;TCEA!B923+1,0,TCEA!B923+1)</f>
        <v>46031</v>
      </c>
      <c r="C924">
        <f ca="1">+SUMIF(SIMULADOR2!$C$36:$C$155,B924,SIMULADOR2!$S$36:$S$155)</f>
        <v>0</v>
      </c>
    </row>
    <row r="925" spans="1:3" x14ac:dyDescent="0.2">
      <c r="A925">
        <f t="shared" si="14"/>
        <v>923</v>
      </c>
      <c r="B925" s="28">
        <f ca="1">+IF(SIMULADOR2!$C$155&lt;TCEA!B924+1,0,TCEA!B924+1)</f>
        <v>46032</v>
      </c>
      <c r="C925">
        <f ca="1">+SUMIF(SIMULADOR2!$C$36:$C$155,B925,SIMULADOR2!$S$36:$S$155)</f>
        <v>0</v>
      </c>
    </row>
    <row r="926" spans="1:3" x14ac:dyDescent="0.2">
      <c r="A926">
        <f t="shared" si="14"/>
        <v>924</v>
      </c>
      <c r="B926" s="28">
        <f ca="1">+IF(SIMULADOR2!$C$155&lt;TCEA!B925+1,0,TCEA!B925+1)</f>
        <v>46033</v>
      </c>
      <c r="C926">
        <f ca="1">+SUMIF(SIMULADOR2!$C$36:$C$155,B926,SIMULADOR2!$S$36:$S$155)</f>
        <v>0</v>
      </c>
    </row>
    <row r="927" spans="1:3" x14ac:dyDescent="0.2">
      <c r="A927">
        <f t="shared" si="14"/>
        <v>925</v>
      </c>
      <c r="B927" s="28">
        <f ca="1">+IF(SIMULADOR2!$C$155&lt;TCEA!B926+1,0,TCEA!B926+1)</f>
        <v>46034</v>
      </c>
      <c r="C927">
        <f ca="1">+SUMIF(SIMULADOR2!$C$36:$C$155,B927,SIMULADOR2!$S$36:$S$155)</f>
        <v>0</v>
      </c>
    </row>
    <row r="928" spans="1:3" x14ac:dyDescent="0.2">
      <c r="A928">
        <f t="shared" si="14"/>
        <v>926</v>
      </c>
      <c r="B928" s="28">
        <f ca="1">+IF(SIMULADOR2!$C$155&lt;TCEA!B927+1,0,TCEA!B927+1)</f>
        <v>46035</v>
      </c>
      <c r="C928">
        <f ca="1">+SUMIF(SIMULADOR2!$C$36:$C$155,B928,SIMULADOR2!$S$36:$S$155)</f>
        <v>0</v>
      </c>
    </row>
    <row r="929" spans="1:3" x14ac:dyDescent="0.2">
      <c r="A929">
        <f t="shared" si="14"/>
        <v>927</v>
      </c>
      <c r="B929" s="28">
        <f ca="1">+IF(SIMULADOR2!$C$155&lt;TCEA!B928+1,0,TCEA!B928+1)</f>
        <v>46036</v>
      </c>
      <c r="C929">
        <f ca="1">+SUMIF(SIMULADOR2!$C$36:$C$155,B929,SIMULADOR2!$S$36:$S$155)</f>
        <v>0</v>
      </c>
    </row>
    <row r="930" spans="1:3" x14ac:dyDescent="0.2">
      <c r="A930">
        <f t="shared" si="14"/>
        <v>928</v>
      </c>
      <c r="B930" s="28">
        <f ca="1">+IF(SIMULADOR2!$C$155&lt;TCEA!B929+1,0,TCEA!B929+1)</f>
        <v>46037</v>
      </c>
      <c r="C930">
        <f ca="1">+SUMIF(SIMULADOR2!$C$36:$C$155,B930,SIMULADOR2!$S$36:$S$155)</f>
        <v>0</v>
      </c>
    </row>
    <row r="931" spans="1:3" x14ac:dyDescent="0.2">
      <c r="A931">
        <f t="shared" si="14"/>
        <v>929</v>
      </c>
      <c r="B931" s="28">
        <f ca="1">+IF(SIMULADOR2!$C$155&lt;TCEA!B930+1,0,TCEA!B930+1)</f>
        <v>46038</v>
      </c>
      <c r="C931">
        <f ca="1">+SUMIF(SIMULADOR2!$C$36:$C$155,B931,SIMULADOR2!$S$36:$S$155)</f>
        <v>0</v>
      </c>
    </row>
    <row r="932" spans="1:3" x14ac:dyDescent="0.2">
      <c r="A932">
        <f t="shared" si="14"/>
        <v>930</v>
      </c>
      <c r="B932" s="28">
        <f ca="1">+IF(SIMULADOR2!$C$155&lt;TCEA!B931+1,0,TCEA!B931+1)</f>
        <v>46039</v>
      </c>
      <c r="C932">
        <f ca="1">+SUMIF(SIMULADOR2!$C$36:$C$155,B932,SIMULADOR2!$S$36:$S$155)</f>
        <v>0</v>
      </c>
    </row>
    <row r="933" spans="1:3" x14ac:dyDescent="0.2">
      <c r="A933">
        <f t="shared" si="14"/>
        <v>931</v>
      </c>
      <c r="B933" s="28">
        <f ca="1">+IF(SIMULADOR2!$C$155&lt;TCEA!B932+1,0,TCEA!B932+1)</f>
        <v>46040</v>
      </c>
      <c r="C933">
        <f ca="1">+SUMIF(SIMULADOR2!$C$36:$C$155,B933,SIMULADOR2!$S$36:$S$155)</f>
        <v>0</v>
      </c>
    </row>
    <row r="934" spans="1:3" x14ac:dyDescent="0.2">
      <c r="A934">
        <f t="shared" si="14"/>
        <v>932</v>
      </c>
      <c r="B934" s="28">
        <f ca="1">+IF(SIMULADOR2!$C$155&lt;TCEA!B933+1,0,TCEA!B933+1)</f>
        <v>46041</v>
      </c>
      <c r="C934">
        <f ca="1">+SUMIF(SIMULADOR2!$C$36:$C$155,B934,SIMULADOR2!$S$36:$S$155)</f>
        <v>0</v>
      </c>
    </row>
    <row r="935" spans="1:3" x14ac:dyDescent="0.2">
      <c r="A935">
        <f t="shared" si="14"/>
        <v>933</v>
      </c>
      <c r="B935" s="28">
        <f ca="1">+IF(SIMULADOR2!$C$155&lt;TCEA!B934+1,0,TCEA!B934+1)</f>
        <v>46042</v>
      </c>
      <c r="C935">
        <f ca="1">+SUMIF(SIMULADOR2!$C$36:$C$155,B935,SIMULADOR2!$S$36:$S$155)</f>
        <v>0</v>
      </c>
    </row>
    <row r="936" spans="1:3" x14ac:dyDescent="0.2">
      <c r="A936">
        <f t="shared" si="14"/>
        <v>934</v>
      </c>
      <c r="B936" s="28">
        <f ca="1">+IF(SIMULADOR2!$C$155&lt;TCEA!B935+1,0,TCEA!B935+1)</f>
        <v>46043</v>
      </c>
      <c r="C936">
        <f ca="1">+SUMIF(SIMULADOR2!$C$36:$C$155,B936,SIMULADOR2!$S$36:$S$155)</f>
        <v>0</v>
      </c>
    </row>
    <row r="937" spans="1:3" x14ac:dyDescent="0.2">
      <c r="A937">
        <f t="shared" si="14"/>
        <v>935</v>
      </c>
      <c r="B937" s="28">
        <f ca="1">+IF(SIMULADOR2!$C$155&lt;TCEA!B936+1,0,TCEA!B936+1)</f>
        <v>46044</v>
      </c>
      <c r="C937">
        <f ca="1">+SUMIF(SIMULADOR2!$C$36:$C$155,B937,SIMULADOR2!$S$36:$S$155)</f>
        <v>0</v>
      </c>
    </row>
    <row r="938" spans="1:3" x14ac:dyDescent="0.2">
      <c r="A938">
        <f t="shared" si="14"/>
        <v>936</v>
      </c>
      <c r="B938" s="28">
        <f ca="1">+IF(SIMULADOR2!$C$155&lt;TCEA!B937+1,0,TCEA!B937+1)</f>
        <v>46045</v>
      </c>
      <c r="C938">
        <f ca="1">+SUMIF(SIMULADOR2!$C$36:$C$155,B938,SIMULADOR2!$S$36:$S$155)</f>
        <v>0</v>
      </c>
    </row>
    <row r="939" spans="1:3" x14ac:dyDescent="0.2">
      <c r="A939">
        <f t="shared" si="14"/>
        <v>937</v>
      </c>
      <c r="B939" s="28">
        <f ca="1">+IF(SIMULADOR2!$C$155&lt;TCEA!B938+1,0,TCEA!B938+1)</f>
        <v>46046</v>
      </c>
      <c r="C939">
        <f ca="1">+SUMIF(SIMULADOR2!$C$36:$C$155,B939,SIMULADOR2!$S$36:$S$155)</f>
        <v>0</v>
      </c>
    </row>
    <row r="940" spans="1:3" x14ac:dyDescent="0.2">
      <c r="A940">
        <f t="shared" si="14"/>
        <v>938</v>
      </c>
      <c r="B940" s="28">
        <f ca="1">+IF(SIMULADOR2!$C$155&lt;TCEA!B939+1,0,TCEA!B939+1)</f>
        <v>46047</v>
      </c>
      <c r="C940">
        <f ca="1">+SUMIF(SIMULADOR2!$C$36:$C$155,B940,SIMULADOR2!$S$36:$S$155)</f>
        <v>0</v>
      </c>
    </row>
    <row r="941" spans="1:3" x14ac:dyDescent="0.2">
      <c r="A941">
        <f t="shared" si="14"/>
        <v>939</v>
      </c>
      <c r="B941" s="28">
        <f ca="1">+IF(SIMULADOR2!$C$155&lt;TCEA!B940+1,0,TCEA!B940+1)</f>
        <v>46048</v>
      </c>
      <c r="C941">
        <f ca="1">+SUMIF(SIMULADOR2!$C$36:$C$155,B941,SIMULADOR2!$S$36:$S$155)</f>
        <v>0</v>
      </c>
    </row>
    <row r="942" spans="1:3" x14ac:dyDescent="0.2">
      <c r="A942">
        <f t="shared" si="14"/>
        <v>940</v>
      </c>
      <c r="B942" s="28">
        <f ca="1">+IF(SIMULADOR2!$C$155&lt;TCEA!B941+1,0,TCEA!B941+1)</f>
        <v>46049</v>
      </c>
      <c r="C942">
        <f ca="1">+SUMIF(SIMULADOR2!$C$36:$C$155,B942,SIMULADOR2!$S$36:$S$155)</f>
        <v>0</v>
      </c>
    </row>
    <row r="943" spans="1:3" x14ac:dyDescent="0.2">
      <c r="A943">
        <f t="shared" si="14"/>
        <v>941</v>
      </c>
      <c r="B943" s="28">
        <f ca="1">+IF(SIMULADOR2!$C$155&lt;TCEA!B942+1,0,TCEA!B942+1)</f>
        <v>46050</v>
      </c>
      <c r="C943">
        <f ca="1">+SUMIF(SIMULADOR2!$C$36:$C$155,B943,SIMULADOR2!$S$36:$S$155)</f>
        <v>0</v>
      </c>
    </row>
    <row r="944" spans="1:3" x14ac:dyDescent="0.2">
      <c r="A944">
        <f t="shared" si="14"/>
        <v>942</v>
      </c>
      <c r="B944" s="28">
        <f ca="1">+IF(SIMULADOR2!$C$155&lt;TCEA!B943+1,0,TCEA!B943+1)</f>
        <v>46051</v>
      </c>
      <c r="C944">
        <f ca="1">+SUMIF(SIMULADOR2!$C$36:$C$155,B944,SIMULADOR2!$S$36:$S$155)</f>
        <v>0</v>
      </c>
    </row>
    <row r="945" spans="1:3" x14ac:dyDescent="0.2">
      <c r="A945">
        <f t="shared" si="14"/>
        <v>943</v>
      </c>
      <c r="B945" s="28">
        <f ca="1">+IF(SIMULADOR2!$C$155&lt;TCEA!B944+1,0,TCEA!B944+1)</f>
        <v>46052</v>
      </c>
      <c r="C945">
        <f ca="1">+SUMIF(SIMULADOR2!$C$36:$C$155,B945,SIMULADOR2!$S$36:$S$155)</f>
        <v>0</v>
      </c>
    </row>
    <row r="946" spans="1:3" x14ac:dyDescent="0.2">
      <c r="A946">
        <f t="shared" si="14"/>
        <v>944</v>
      </c>
      <c r="B946" s="28">
        <f ca="1">+IF(SIMULADOR2!$C$155&lt;TCEA!B945+1,0,TCEA!B945+1)</f>
        <v>46053</v>
      </c>
      <c r="C946">
        <f ca="1">+SUMIF(SIMULADOR2!$C$36:$C$155,B946,SIMULADOR2!$S$36:$S$155)</f>
        <v>0</v>
      </c>
    </row>
    <row r="947" spans="1:3" x14ac:dyDescent="0.2">
      <c r="A947">
        <f t="shared" si="14"/>
        <v>945</v>
      </c>
      <c r="B947" s="28">
        <f ca="1">+IF(SIMULADOR2!$C$155&lt;TCEA!B946+1,0,TCEA!B946+1)</f>
        <v>46054</v>
      </c>
      <c r="C947">
        <f ca="1">+SUMIF(SIMULADOR2!$C$36:$C$155,B947,SIMULADOR2!$S$36:$S$155)</f>
        <v>0</v>
      </c>
    </row>
    <row r="948" spans="1:3" x14ac:dyDescent="0.2">
      <c r="A948">
        <f t="shared" si="14"/>
        <v>946</v>
      </c>
      <c r="B948" s="28">
        <f ca="1">+IF(SIMULADOR2!$C$155&lt;TCEA!B947+1,0,TCEA!B947+1)</f>
        <v>46055</v>
      </c>
      <c r="C948">
        <f ca="1">+SUMIF(SIMULADOR2!$C$36:$C$155,B948,SIMULADOR2!$S$36:$S$155)</f>
        <v>0</v>
      </c>
    </row>
    <row r="949" spans="1:3" x14ac:dyDescent="0.2">
      <c r="A949">
        <f t="shared" si="14"/>
        <v>947</v>
      </c>
      <c r="B949" s="28">
        <f ca="1">+IF(SIMULADOR2!$C$155&lt;TCEA!B948+1,0,TCEA!B948+1)</f>
        <v>46056</v>
      </c>
      <c r="C949">
        <f ca="1">+SUMIF(SIMULADOR2!$C$36:$C$155,B949,SIMULADOR2!$S$36:$S$155)</f>
        <v>0</v>
      </c>
    </row>
    <row r="950" spans="1:3" x14ac:dyDescent="0.2">
      <c r="A950">
        <f t="shared" si="14"/>
        <v>948</v>
      </c>
      <c r="B950" s="28">
        <f ca="1">+IF(SIMULADOR2!$C$155&lt;TCEA!B949+1,0,TCEA!B949+1)</f>
        <v>46057</v>
      </c>
      <c r="C950">
        <f ca="1">+SUMIF(SIMULADOR2!$C$36:$C$155,B950,SIMULADOR2!$S$36:$S$155)</f>
        <v>0</v>
      </c>
    </row>
    <row r="951" spans="1:3" x14ac:dyDescent="0.2">
      <c r="A951">
        <f t="shared" si="14"/>
        <v>949</v>
      </c>
      <c r="B951" s="28">
        <f ca="1">+IF(SIMULADOR2!$C$155&lt;TCEA!B950+1,0,TCEA!B950+1)</f>
        <v>46058</v>
      </c>
      <c r="C951">
        <f ca="1">+SUMIF(SIMULADOR2!$C$36:$C$155,B951,SIMULADOR2!$S$36:$S$155)</f>
        <v>0</v>
      </c>
    </row>
    <row r="952" spans="1:3" x14ac:dyDescent="0.2">
      <c r="A952">
        <f t="shared" si="14"/>
        <v>950</v>
      </c>
      <c r="B952" s="28">
        <f ca="1">+IF(SIMULADOR2!$C$155&lt;TCEA!B951+1,0,TCEA!B951+1)</f>
        <v>46059</v>
      </c>
      <c r="C952">
        <f ca="1">+SUMIF(SIMULADOR2!$C$36:$C$155,B952,SIMULADOR2!$S$36:$S$155)</f>
        <v>0</v>
      </c>
    </row>
    <row r="953" spans="1:3" x14ac:dyDescent="0.2">
      <c r="A953">
        <f t="shared" si="14"/>
        <v>951</v>
      </c>
      <c r="B953" s="28">
        <f ca="1">+IF(SIMULADOR2!$C$155&lt;TCEA!B952+1,0,TCEA!B952+1)</f>
        <v>46060</v>
      </c>
      <c r="C953">
        <f ca="1">+SUMIF(SIMULADOR2!$C$36:$C$155,B953,SIMULADOR2!$S$36:$S$155)</f>
        <v>0</v>
      </c>
    </row>
    <row r="954" spans="1:3" x14ac:dyDescent="0.2">
      <c r="A954">
        <f t="shared" si="14"/>
        <v>952</v>
      </c>
      <c r="B954" s="28">
        <f ca="1">+IF(SIMULADOR2!$C$155&lt;TCEA!B953+1,0,TCEA!B953+1)</f>
        <v>46061</v>
      </c>
      <c r="C954">
        <f ca="1">+SUMIF(SIMULADOR2!$C$36:$C$155,B954,SIMULADOR2!$S$36:$S$155)</f>
        <v>0</v>
      </c>
    </row>
    <row r="955" spans="1:3" x14ac:dyDescent="0.2">
      <c r="A955">
        <f t="shared" si="14"/>
        <v>953</v>
      </c>
      <c r="B955" s="28">
        <f ca="1">+IF(SIMULADOR2!$C$155&lt;TCEA!B954+1,0,TCEA!B954+1)</f>
        <v>46062</v>
      </c>
      <c r="C955">
        <f ca="1">+SUMIF(SIMULADOR2!$C$36:$C$155,B955,SIMULADOR2!$S$36:$S$155)</f>
        <v>0</v>
      </c>
    </row>
    <row r="956" spans="1:3" x14ac:dyDescent="0.2">
      <c r="A956">
        <f t="shared" si="14"/>
        <v>954</v>
      </c>
      <c r="B956" s="28">
        <f ca="1">+IF(SIMULADOR2!$C$155&lt;TCEA!B955+1,0,TCEA!B955+1)</f>
        <v>46063</v>
      </c>
      <c r="C956">
        <f ca="1">+SUMIF(SIMULADOR2!$C$36:$C$155,B956,SIMULADOR2!$S$36:$S$155)</f>
        <v>0</v>
      </c>
    </row>
    <row r="957" spans="1:3" x14ac:dyDescent="0.2">
      <c r="A957">
        <f t="shared" si="14"/>
        <v>955</v>
      </c>
      <c r="B957" s="28">
        <f ca="1">+IF(SIMULADOR2!$C$155&lt;TCEA!B956+1,0,TCEA!B956+1)</f>
        <v>46064</v>
      </c>
      <c r="C957">
        <f ca="1">+SUMIF(SIMULADOR2!$C$36:$C$155,B957,SIMULADOR2!$S$36:$S$155)</f>
        <v>0</v>
      </c>
    </row>
    <row r="958" spans="1:3" x14ac:dyDescent="0.2">
      <c r="A958">
        <f t="shared" si="14"/>
        <v>956</v>
      </c>
      <c r="B958" s="28">
        <f ca="1">+IF(SIMULADOR2!$C$155&lt;TCEA!B957+1,0,TCEA!B957+1)</f>
        <v>46065</v>
      </c>
      <c r="C958">
        <f ca="1">+SUMIF(SIMULADOR2!$C$36:$C$155,B958,SIMULADOR2!$S$36:$S$155)</f>
        <v>0</v>
      </c>
    </row>
    <row r="959" spans="1:3" x14ac:dyDescent="0.2">
      <c r="A959">
        <f t="shared" si="14"/>
        <v>957</v>
      </c>
      <c r="B959" s="28">
        <f ca="1">+IF(SIMULADOR2!$C$155&lt;TCEA!B958+1,0,TCEA!B958+1)</f>
        <v>46066</v>
      </c>
      <c r="C959">
        <f ca="1">+SUMIF(SIMULADOR2!$C$36:$C$155,B959,SIMULADOR2!$S$36:$S$155)</f>
        <v>0</v>
      </c>
    </row>
    <row r="960" spans="1:3" x14ac:dyDescent="0.2">
      <c r="A960">
        <f t="shared" si="14"/>
        <v>958</v>
      </c>
      <c r="B960" s="28">
        <f ca="1">+IF(SIMULADOR2!$C$155&lt;TCEA!B959+1,0,TCEA!B959+1)</f>
        <v>46067</v>
      </c>
      <c r="C960">
        <f ca="1">+SUMIF(SIMULADOR2!$C$36:$C$155,B960,SIMULADOR2!$S$36:$S$155)</f>
        <v>0</v>
      </c>
    </row>
    <row r="961" spans="1:3" x14ac:dyDescent="0.2">
      <c r="A961">
        <f t="shared" si="14"/>
        <v>959</v>
      </c>
      <c r="B961" s="28">
        <f ca="1">+IF(SIMULADOR2!$C$155&lt;TCEA!B960+1,0,TCEA!B960+1)</f>
        <v>46068</v>
      </c>
      <c r="C961">
        <f ca="1">+SUMIF(SIMULADOR2!$C$36:$C$155,B961,SIMULADOR2!$S$36:$S$155)</f>
        <v>0</v>
      </c>
    </row>
    <row r="962" spans="1:3" x14ac:dyDescent="0.2">
      <c r="A962">
        <f t="shared" si="14"/>
        <v>960</v>
      </c>
      <c r="B962" s="28">
        <f ca="1">+IF(SIMULADOR2!$C$155&lt;TCEA!B961+1,0,TCEA!B961+1)</f>
        <v>46069</v>
      </c>
      <c r="C962">
        <f ca="1">+SUMIF(SIMULADOR2!$C$36:$C$155,B962,SIMULADOR2!$S$36:$S$155)</f>
        <v>0</v>
      </c>
    </row>
    <row r="963" spans="1:3" x14ac:dyDescent="0.2">
      <c r="A963">
        <f t="shared" si="14"/>
        <v>961</v>
      </c>
      <c r="B963" s="28">
        <f ca="1">+IF(SIMULADOR2!$C$155&lt;TCEA!B962+1,0,TCEA!B962+1)</f>
        <v>46070</v>
      </c>
      <c r="C963">
        <f ca="1">+SUMIF(SIMULADOR2!$C$36:$C$155,B963,SIMULADOR2!$S$36:$S$155)</f>
        <v>0</v>
      </c>
    </row>
    <row r="964" spans="1:3" x14ac:dyDescent="0.2">
      <c r="A964">
        <f t="shared" si="14"/>
        <v>962</v>
      </c>
      <c r="B964" s="28">
        <f ca="1">+IF(SIMULADOR2!$C$155&lt;TCEA!B963+1,0,TCEA!B963+1)</f>
        <v>46071</v>
      </c>
      <c r="C964">
        <f ca="1">+SUMIF(SIMULADOR2!$C$36:$C$155,B964,SIMULADOR2!$S$36:$S$155)</f>
        <v>0</v>
      </c>
    </row>
    <row r="965" spans="1:3" x14ac:dyDescent="0.2">
      <c r="A965">
        <f t="shared" ref="A965:A1028" si="15">+A964+1</f>
        <v>963</v>
      </c>
      <c r="B965" s="28">
        <f ca="1">+IF(SIMULADOR2!$C$155&lt;TCEA!B964+1,0,TCEA!B964+1)</f>
        <v>46072</v>
      </c>
      <c r="C965">
        <f ca="1">+SUMIF(SIMULADOR2!$C$36:$C$155,B965,SIMULADOR2!$S$36:$S$155)</f>
        <v>0</v>
      </c>
    </row>
    <row r="966" spans="1:3" x14ac:dyDescent="0.2">
      <c r="A966">
        <f t="shared" si="15"/>
        <v>964</v>
      </c>
      <c r="B966" s="28">
        <f ca="1">+IF(SIMULADOR2!$C$155&lt;TCEA!B965+1,0,TCEA!B965+1)</f>
        <v>46073</v>
      </c>
      <c r="C966">
        <f ca="1">+SUMIF(SIMULADOR2!$C$36:$C$155,B966,SIMULADOR2!$S$36:$S$155)</f>
        <v>0</v>
      </c>
    </row>
    <row r="967" spans="1:3" x14ac:dyDescent="0.2">
      <c r="A967">
        <f t="shared" si="15"/>
        <v>965</v>
      </c>
      <c r="B967" s="28">
        <f ca="1">+IF(SIMULADOR2!$C$155&lt;TCEA!B966+1,0,TCEA!B966+1)</f>
        <v>46074</v>
      </c>
      <c r="C967">
        <f ca="1">+SUMIF(SIMULADOR2!$C$36:$C$155,B967,SIMULADOR2!$S$36:$S$155)</f>
        <v>0</v>
      </c>
    </row>
    <row r="968" spans="1:3" x14ac:dyDescent="0.2">
      <c r="A968">
        <f t="shared" si="15"/>
        <v>966</v>
      </c>
      <c r="B968" s="28">
        <f ca="1">+IF(SIMULADOR2!$C$155&lt;TCEA!B967+1,0,TCEA!B967+1)</f>
        <v>46075</v>
      </c>
      <c r="C968">
        <f ca="1">+SUMIF(SIMULADOR2!$C$36:$C$155,B968,SIMULADOR2!$S$36:$S$155)</f>
        <v>0</v>
      </c>
    </row>
    <row r="969" spans="1:3" x14ac:dyDescent="0.2">
      <c r="A969">
        <f t="shared" si="15"/>
        <v>967</v>
      </c>
      <c r="B969" s="28">
        <f ca="1">+IF(SIMULADOR2!$C$155&lt;TCEA!B968+1,0,TCEA!B968+1)</f>
        <v>46076</v>
      </c>
      <c r="C969">
        <f ca="1">+SUMIF(SIMULADOR2!$C$36:$C$155,B969,SIMULADOR2!$S$36:$S$155)</f>
        <v>0</v>
      </c>
    </row>
    <row r="970" spans="1:3" x14ac:dyDescent="0.2">
      <c r="A970">
        <f t="shared" si="15"/>
        <v>968</v>
      </c>
      <c r="B970" s="28">
        <f ca="1">+IF(SIMULADOR2!$C$155&lt;TCEA!B969+1,0,TCEA!B969+1)</f>
        <v>46077</v>
      </c>
      <c r="C970">
        <f ca="1">+SUMIF(SIMULADOR2!$C$36:$C$155,B970,SIMULADOR2!$S$36:$S$155)</f>
        <v>0</v>
      </c>
    </row>
    <row r="971" spans="1:3" x14ac:dyDescent="0.2">
      <c r="A971">
        <f t="shared" si="15"/>
        <v>969</v>
      </c>
      <c r="B971" s="28">
        <f ca="1">+IF(SIMULADOR2!$C$155&lt;TCEA!B970+1,0,TCEA!B970+1)</f>
        <v>46078</v>
      </c>
      <c r="C971">
        <f ca="1">+SUMIF(SIMULADOR2!$C$36:$C$155,B971,SIMULADOR2!$S$36:$S$155)</f>
        <v>0</v>
      </c>
    </row>
    <row r="972" spans="1:3" x14ac:dyDescent="0.2">
      <c r="A972">
        <f t="shared" si="15"/>
        <v>970</v>
      </c>
      <c r="B972" s="28">
        <f ca="1">+IF(SIMULADOR2!$C$155&lt;TCEA!B971+1,0,TCEA!B971+1)</f>
        <v>46079</v>
      </c>
      <c r="C972">
        <f ca="1">+SUMIF(SIMULADOR2!$C$36:$C$155,B972,SIMULADOR2!$S$36:$S$155)</f>
        <v>0</v>
      </c>
    </row>
    <row r="973" spans="1:3" x14ac:dyDescent="0.2">
      <c r="A973">
        <f t="shared" si="15"/>
        <v>971</v>
      </c>
      <c r="B973" s="28">
        <f ca="1">+IF(SIMULADOR2!$C$155&lt;TCEA!B972+1,0,TCEA!B972+1)</f>
        <v>46080</v>
      </c>
      <c r="C973">
        <f ca="1">+SUMIF(SIMULADOR2!$C$36:$C$155,B973,SIMULADOR2!$S$36:$S$155)</f>
        <v>0</v>
      </c>
    </row>
    <row r="974" spans="1:3" x14ac:dyDescent="0.2">
      <c r="A974">
        <f t="shared" si="15"/>
        <v>972</v>
      </c>
      <c r="B974" s="28">
        <f ca="1">+IF(SIMULADOR2!$C$155&lt;TCEA!B973+1,0,TCEA!B973+1)</f>
        <v>46081</v>
      </c>
      <c r="C974">
        <f ca="1">+SUMIF(SIMULADOR2!$C$36:$C$155,B974,SIMULADOR2!$S$36:$S$155)</f>
        <v>0</v>
      </c>
    </row>
    <row r="975" spans="1:3" x14ac:dyDescent="0.2">
      <c r="A975">
        <f t="shared" si="15"/>
        <v>973</v>
      </c>
      <c r="B975" s="28">
        <f ca="1">+IF(SIMULADOR2!$C$155&lt;TCEA!B974+1,0,TCEA!B974+1)</f>
        <v>46082</v>
      </c>
      <c r="C975">
        <f ca="1">+SUMIF(SIMULADOR2!$C$36:$C$155,B975,SIMULADOR2!$S$36:$S$155)</f>
        <v>0</v>
      </c>
    </row>
    <row r="976" spans="1:3" x14ac:dyDescent="0.2">
      <c r="A976">
        <f t="shared" si="15"/>
        <v>974</v>
      </c>
      <c r="B976" s="28">
        <f ca="1">+IF(SIMULADOR2!$C$155&lt;TCEA!B975+1,0,TCEA!B975+1)</f>
        <v>46083</v>
      </c>
      <c r="C976">
        <f ca="1">+SUMIF(SIMULADOR2!$C$36:$C$155,B976,SIMULADOR2!$S$36:$S$155)</f>
        <v>0</v>
      </c>
    </row>
    <row r="977" spans="1:3" x14ac:dyDescent="0.2">
      <c r="A977">
        <f t="shared" si="15"/>
        <v>975</v>
      </c>
      <c r="B977" s="28">
        <f ca="1">+IF(SIMULADOR2!$C$155&lt;TCEA!B976+1,0,TCEA!B976+1)</f>
        <v>46084</v>
      </c>
      <c r="C977">
        <f ca="1">+SUMIF(SIMULADOR2!$C$36:$C$155,B977,SIMULADOR2!$S$36:$S$155)</f>
        <v>0</v>
      </c>
    </row>
    <row r="978" spans="1:3" x14ac:dyDescent="0.2">
      <c r="A978">
        <f t="shared" si="15"/>
        <v>976</v>
      </c>
      <c r="B978" s="28">
        <f ca="1">+IF(SIMULADOR2!$C$155&lt;TCEA!B977+1,0,TCEA!B977+1)</f>
        <v>46085</v>
      </c>
      <c r="C978">
        <f ca="1">+SUMIF(SIMULADOR2!$C$36:$C$155,B978,SIMULADOR2!$S$36:$S$155)</f>
        <v>0</v>
      </c>
    </row>
    <row r="979" spans="1:3" x14ac:dyDescent="0.2">
      <c r="A979">
        <f t="shared" si="15"/>
        <v>977</v>
      </c>
      <c r="B979" s="28">
        <f ca="1">+IF(SIMULADOR2!$C$155&lt;TCEA!B978+1,0,TCEA!B978+1)</f>
        <v>46086</v>
      </c>
      <c r="C979">
        <f ca="1">+SUMIF(SIMULADOR2!$C$36:$C$155,B979,SIMULADOR2!$S$36:$S$155)</f>
        <v>0</v>
      </c>
    </row>
    <row r="980" spans="1:3" x14ac:dyDescent="0.2">
      <c r="A980">
        <f t="shared" si="15"/>
        <v>978</v>
      </c>
      <c r="B980" s="28">
        <f ca="1">+IF(SIMULADOR2!$C$155&lt;TCEA!B979+1,0,TCEA!B979+1)</f>
        <v>46087</v>
      </c>
      <c r="C980">
        <f ca="1">+SUMIF(SIMULADOR2!$C$36:$C$155,B980,SIMULADOR2!$S$36:$S$155)</f>
        <v>0</v>
      </c>
    </row>
    <row r="981" spans="1:3" x14ac:dyDescent="0.2">
      <c r="A981">
        <f t="shared" si="15"/>
        <v>979</v>
      </c>
      <c r="B981" s="28">
        <f ca="1">+IF(SIMULADOR2!$C$155&lt;TCEA!B980+1,0,TCEA!B980+1)</f>
        <v>46088</v>
      </c>
      <c r="C981">
        <f ca="1">+SUMIF(SIMULADOR2!$C$36:$C$155,B981,SIMULADOR2!$S$36:$S$155)</f>
        <v>0</v>
      </c>
    </row>
    <row r="982" spans="1:3" x14ac:dyDescent="0.2">
      <c r="A982">
        <f t="shared" si="15"/>
        <v>980</v>
      </c>
      <c r="B982" s="28">
        <f ca="1">+IF(SIMULADOR2!$C$155&lt;TCEA!B981+1,0,TCEA!B981+1)</f>
        <v>46089</v>
      </c>
      <c r="C982">
        <f ca="1">+SUMIF(SIMULADOR2!$C$36:$C$155,B982,SIMULADOR2!$S$36:$S$155)</f>
        <v>0</v>
      </c>
    </row>
    <row r="983" spans="1:3" x14ac:dyDescent="0.2">
      <c r="A983">
        <f t="shared" si="15"/>
        <v>981</v>
      </c>
      <c r="B983" s="28">
        <f ca="1">+IF(SIMULADOR2!$C$155&lt;TCEA!B982+1,0,TCEA!B982+1)</f>
        <v>46090</v>
      </c>
      <c r="C983">
        <f ca="1">+SUMIF(SIMULADOR2!$C$36:$C$155,B983,SIMULADOR2!$S$36:$S$155)</f>
        <v>0</v>
      </c>
    </row>
    <row r="984" spans="1:3" x14ac:dyDescent="0.2">
      <c r="A984">
        <f t="shared" si="15"/>
        <v>982</v>
      </c>
      <c r="B984" s="28">
        <f ca="1">+IF(SIMULADOR2!$C$155&lt;TCEA!B983+1,0,TCEA!B983+1)</f>
        <v>46091</v>
      </c>
      <c r="C984">
        <f ca="1">+SUMIF(SIMULADOR2!$C$36:$C$155,B984,SIMULADOR2!$S$36:$S$155)</f>
        <v>0</v>
      </c>
    </row>
    <row r="985" spans="1:3" x14ac:dyDescent="0.2">
      <c r="A985">
        <f t="shared" si="15"/>
        <v>983</v>
      </c>
      <c r="B985" s="28">
        <f ca="1">+IF(SIMULADOR2!$C$155&lt;TCEA!B984+1,0,TCEA!B984+1)</f>
        <v>46092</v>
      </c>
      <c r="C985">
        <f ca="1">+SUMIF(SIMULADOR2!$C$36:$C$155,B985,SIMULADOR2!$S$36:$S$155)</f>
        <v>0</v>
      </c>
    </row>
    <row r="986" spans="1:3" x14ac:dyDescent="0.2">
      <c r="A986">
        <f t="shared" si="15"/>
        <v>984</v>
      </c>
      <c r="B986" s="28">
        <f ca="1">+IF(SIMULADOR2!$C$155&lt;TCEA!B985+1,0,TCEA!B985+1)</f>
        <v>46093</v>
      </c>
      <c r="C986">
        <f ca="1">+SUMIF(SIMULADOR2!$C$36:$C$155,B986,SIMULADOR2!$S$36:$S$155)</f>
        <v>0</v>
      </c>
    </row>
    <row r="987" spans="1:3" x14ac:dyDescent="0.2">
      <c r="A987">
        <f t="shared" si="15"/>
        <v>985</v>
      </c>
      <c r="B987" s="28">
        <f ca="1">+IF(SIMULADOR2!$C$155&lt;TCEA!B986+1,0,TCEA!B986+1)</f>
        <v>46094</v>
      </c>
      <c r="C987">
        <f ca="1">+SUMIF(SIMULADOR2!$C$36:$C$155,B987,SIMULADOR2!$S$36:$S$155)</f>
        <v>0</v>
      </c>
    </row>
    <row r="988" spans="1:3" x14ac:dyDescent="0.2">
      <c r="A988">
        <f t="shared" si="15"/>
        <v>986</v>
      </c>
      <c r="B988" s="28">
        <f ca="1">+IF(SIMULADOR2!$C$155&lt;TCEA!B987+1,0,TCEA!B987+1)</f>
        <v>46095</v>
      </c>
      <c r="C988">
        <f ca="1">+SUMIF(SIMULADOR2!$C$36:$C$155,B988,SIMULADOR2!$S$36:$S$155)</f>
        <v>0</v>
      </c>
    </row>
    <row r="989" spans="1:3" x14ac:dyDescent="0.2">
      <c r="A989">
        <f t="shared" si="15"/>
        <v>987</v>
      </c>
      <c r="B989" s="28">
        <f ca="1">+IF(SIMULADOR2!$C$155&lt;TCEA!B988+1,0,TCEA!B988+1)</f>
        <v>46096</v>
      </c>
      <c r="C989">
        <f ca="1">+SUMIF(SIMULADOR2!$C$36:$C$155,B989,SIMULADOR2!$S$36:$S$155)</f>
        <v>0</v>
      </c>
    </row>
    <row r="990" spans="1:3" x14ac:dyDescent="0.2">
      <c r="A990">
        <f t="shared" si="15"/>
        <v>988</v>
      </c>
      <c r="B990" s="28">
        <f ca="1">+IF(SIMULADOR2!$C$155&lt;TCEA!B989+1,0,TCEA!B989+1)</f>
        <v>46097</v>
      </c>
      <c r="C990">
        <f ca="1">+SUMIF(SIMULADOR2!$C$36:$C$155,B990,SIMULADOR2!$S$36:$S$155)</f>
        <v>0</v>
      </c>
    </row>
    <row r="991" spans="1:3" x14ac:dyDescent="0.2">
      <c r="A991">
        <f t="shared" si="15"/>
        <v>989</v>
      </c>
      <c r="B991" s="28">
        <f ca="1">+IF(SIMULADOR2!$C$155&lt;TCEA!B990+1,0,TCEA!B990+1)</f>
        <v>46098</v>
      </c>
      <c r="C991">
        <f ca="1">+SUMIF(SIMULADOR2!$C$36:$C$155,B991,SIMULADOR2!$S$36:$S$155)</f>
        <v>0</v>
      </c>
    </row>
    <row r="992" spans="1:3" x14ac:dyDescent="0.2">
      <c r="A992">
        <f t="shared" si="15"/>
        <v>990</v>
      </c>
      <c r="B992" s="28">
        <f ca="1">+IF(SIMULADOR2!$C$155&lt;TCEA!B991+1,0,TCEA!B991+1)</f>
        <v>46099</v>
      </c>
      <c r="C992">
        <f ca="1">+SUMIF(SIMULADOR2!$C$36:$C$155,B992,SIMULADOR2!$S$36:$S$155)</f>
        <v>0</v>
      </c>
    </row>
    <row r="993" spans="1:3" x14ac:dyDescent="0.2">
      <c r="A993">
        <f t="shared" si="15"/>
        <v>991</v>
      </c>
      <c r="B993" s="28">
        <f ca="1">+IF(SIMULADOR2!$C$155&lt;TCEA!B992+1,0,TCEA!B992+1)</f>
        <v>46100</v>
      </c>
      <c r="C993">
        <f ca="1">+SUMIF(SIMULADOR2!$C$36:$C$155,B993,SIMULADOR2!$S$36:$S$155)</f>
        <v>0</v>
      </c>
    </row>
    <row r="994" spans="1:3" x14ac:dyDescent="0.2">
      <c r="A994">
        <f t="shared" si="15"/>
        <v>992</v>
      </c>
      <c r="B994" s="28">
        <f ca="1">+IF(SIMULADOR2!$C$155&lt;TCEA!B993+1,0,TCEA!B993+1)</f>
        <v>46101</v>
      </c>
      <c r="C994">
        <f ca="1">+SUMIF(SIMULADOR2!$C$36:$C$155,B994,SIMULADOR2!$S$36:$S$155)</f>
        <v>0</v>
      </c>
    </row>
    <row r="995" spans="1:3" x14ac:dyDescent="0.2">
      <c r="A995">
        <f t="shared" si="15"/>
        <v>993</v>
      </c>
      <c r="B995" s="28">
        <f ca="1">+IF(SIMULADOR2!$C$155&lt;TCEA!B994+1,0,TCEA!B994+1)</f>
        <v>46102</v>
      </c>
      <c r="C995">
        <f ca="1">+SUMIF(SIMULADOR2!$C$36:$C$155,B995,SIMULADOR2!$S$36:$S$155)</f>
        <v>0</v>
      </c>
    </row>
    <row r="996" spans="1:3" x14ac:dyDescent="0.2">
      <c r="A996">
        <f t="shared" si="15"/>
        <v>994</v>
      </c>
      <c r="B996" s="28">
        <f ca="1">+IF(SIMULADOR2!$C$155&lt;TCEA!B995+1,0,TCEA!B995+1)</f>
        <v>46103</v>
      </c>
      <c r="C996">
        <f ca="1">+SUMIF(SIMULADOR2!$C$36:$C$155,B996,SIMULADOR2!$S$36:$S$155)</f>
        <v>0</v>
      </c>
    </row>
    <row r="997" spans="1:3" x14ac:dyDescent="0.2">
      <c r="A997">
        <f t="shared" si="15"/>
        <v>995</v>
      </c>
      <c r="B997" s="28">
        <f ca="1">+IF(SIMULADOR2!$C$155&lt;TCEA!B996+1,0,TCEA!B996+1)</f>
        <v>46104</v>
      </c>
      <c r="C997">
        <f ca="1">+SUMIF(SIMULADOR2!$C$36:$C$155,B997,SIMULADOR2!$S$36:$S$155)</f>
        <v>0</v>
      </c>
    </row>
    <row r="998" spans="1:3" x14ac:dyDescent="0.2">
      <c r="A998">
        <f t="shared" si="15"/>
        <v>996</v>
      </c>
      <c r="B998" s="28">
        <f ca="1">+IF(SIMULADOR2!$C$155&lt;TCEA!B997+1,0,TCEA!B997+1)</f>
        <v>46105</v>
      </c>
      <c r="C998">
        <f ca="1">+SUMIF(SIMULADOR2!$C$36:$C$155,B998,SIMULADOR2!$S$36:$S$155)</f>
        <v>0</v>
      </c>
    </row>
    <row r="999" spans="1:3" x14ac:dyDescent="0.2">
      <c r="A999">
        <f t="shared" si="15"/>
        <v>997</v>
      </c>
      <c r="B999" s="28">
        <f ca="1">+IF(SIMULADOR2!$C$155&lt;TCEA!B998+1,0,TCEA!B998+1)</f>
        <v>46106</v>
      </c>
      <c r="C999">
        <f ca="1">+SUMIF(SIMULADOR2!$C$36:$C$155,B999,SIMULADOR2!$S$36:$S$155)</f>
        <v>0</v>
      </c>
    </row>
    <row r="1000" spans="1:3" x14ac:dyDescent="0.2">
      <c r="A1000">
        <f t="shared" si="15"/>
        <v>998</v>
      </c>
      <c r="B1000" s="28">
        <f ca="1">+IF(SIMULADOR2!$C$155&lt;TCEA!B999+1,0,TCEA!B999+1)</f>
        <v>46107</v>
      </c>
      <c r="C1000">
        <f ca="1">+SUMIF(SIMULADOR2!$C$36:$C$155,B1000,SIMULADOR2!$S$36:$S$155)</f>
        <v>0</v>
      </c>
    </row>
    <row r="1001" spans="1:3" x14ac:dyDescent="0.2">
      <c r="A1001">
        <f t="shared" si="15"/>
        <v>999</v>
      </c>
      <c r="B1001" s="28">
        <f ca="1">+IF(SIMULADOR2!$C$155&lt;TCEA!B1000+1,0,TCEA!B1000+1)</f>
        <v>46108</v>
      </c>
      <c r="C1001">
        <f ca="1">+SUMIF(SIMULADOR2!$C$36:$C$155,B1001,SIMULADOR2!$S$36:$S$155)</f>
        <v>0</v>
      </c>
    </row>
    <row r="1002" spans="1:3" x14ac:dyDescent="0.2">
      <c r="A1002">
        <f t="shared" si="15"/>
        <v>1000</v>
      </c>
      <c r="B1002" s="28">
        <f ca="1">+IF(SIMULADOR2!$C$155&lt;TCEA!B1001+1,0,TCEA!B1001+1)</f>
        <v>46109</v>
      </c>
      <c r="C1002">
        <f ca="1">+SUMIF(SIMULADOR2!$C$36:$C$155,B1002,SIMULADOR2!$S$36:$S$155)</f>
        <v>0</v>
      </c>
    </row>
    <row r="1003" spans="1:3" x14ac:dyDescent="0.2">
      <c r="A1003">
        <f t="shared" si="15"/>
        <v>1001</v>
      </c>
      <c r="B1003" s="28">
        <f ca="1">+IF(SIMULADOR2!$C$155&lt;TCEA!B1002+1,0,TCEA!B1002+1)</f>
        <v>46110</v>
      </c>
      <c r="C1003">
        <f ca="1">+SUMIF(SIMULADOR2!$C$36:$C$155,B1003,SIMULADOR2!$S$36:$S$155)</f>
        <v>0</v>
      </c>
    </row>
    <row r="1004" spans="1:3" x14ac:dyDescent="0.2">
      <c r="A1004">
        <f t="shared" si="15"/>
        <v>1002</v>
      </c>
      <c r="B1004" s="28">
        <f ca="1">+IF(SIMULADOR2!$C$155&lt;TCEA!B1003+1,0,TCEA!B1003+1)</f>
        <v>46111</v>
      </c>
      <c r="C1004">
        <f ca="1">+SUMIF(SIMULADOR2!$C$36:$C$155,B1004,SIMULADOR2!$S$36:$S$155)</f>
        <v>0</v>
      </c>
    </row>
    <row r="1005" spans="1:3" x14ac:dyDescent="0.2">
      <c r="A1005">
        <f t="shared" si="15"/>
        <v>1003</v>
      </c>
      <c r="B1005" s="28">
        <f ca="1">+IF(SIMULADOR2!$C$155&lt;TCEA!B1004+1,0,TCEA!B1004+1)</f>
        <v>46112</v>
      </c>
      <c r="C1005">
        <f ca="1">+SUMIF(SIMULADOR2!$C$36:$C$155,B1005,SIMULADOR2!$S$36:$S$155)</f>
        <v>0</v>
      </c>
    </row>
    <row r="1006" spans="1:3" x14ac:dyDescent="0.2">
      <c r="A1006">
        <f t="shared" si="15"/>
        <v>1004</v>
      </c>
      <c r="B1006" s="28">
        <f ca="1">+IF(SIMULADOR2!$C$155&lt;TCEA!B1005+1,0,TCEA!B1005+1)</f>
        <v>46113</v>
      </c>
      <c r="C1006">
        <f ca="1">+SUMIF(SIMULADOR2!$C$36:$C$155,B1006,SIMULADOR2!$S$36:$S$155)</f>
        <v>0</v>
      </c>
    </row>
    <row r="1007" spans="1:3" x14ac:dyDescent="0.2">
      <c r="A1007">
        <f t="shared" si="15"/>
        <v>1005</v>
      </c>
      <c r="B1007" s="28">
        <f ca="1">+IF(SIMULADOR2!$C$155&lt;TCEA!B1006+1,0,TCEA!B1006+1)</f>
        <v>46114</v>
      </c>
      <c r="C1007">
        <f ca="1">+SUMIF(SIMULADOR2!$C$36:$C$155,B1007,SIMULADOR2!$S$36:$S$155)</f>
        <v>0</v>
      </c>
    </row>
    <row r="1008" spans="1:3" x14ac:dyDescent="0.2">
      <c r="A1008">
        <f t="shared" si="15"/>
        <v>1006</v>
      </c>
      <c r="B1008" s="28">
        <f ca="1">+IF(SIMULADOR2!$C$155&lt;TCEA!B1007+1,0,TCEA!B1007+1)</f>
        <v>46115</v>
      </c>
      <c r="C1008">
        <f ca="1">+SUMIF(SIMULADOR2!$C$36:$C$155,B1008,SIMULADOR2!$S$36:$S$155)</f>
        <v>0</v>
      </c>
    </row>
    <row r="1009" spans="1:3" x14ac:dyDescent="0.2">
      <c r="A1009">
        <f t="shared" si="15"/>
        <v>1007</v>
      </c>
      <c r="B1009" s="28">
        <f ca="1">+IF(SIMULADOR2!$C$155&lt;TCEA!B1008+1,0,TCEA!B1008+1)</f>
        <v>46116</v>
      </c>
      <c r="C1009">
        <f ca="1">+SUMIF(SIMULADOR2!$C$36:$C$155,B1009,SIMULADOR2!$S$36:$S$155)</f>
        <v>0</v>
      </c>
    </row>
    <row r="1010" spans="1:3" x14ac:dyDescent="0.2">
      <c r="A1010">
        <f t="shared" si="15"/>
        <v>1008</v>
      </c>
      <c r="B1010" s="28">
        <f ca="1">+IF(SIMULADOR2!$C$155&lt;TCEA!B1009+1,0,TCEA!B1009+1)</f>
        <v>46117</v>
      </c>
      <c r="C1010">
        <f ca="1">+SUMIF(SIMULADOR2!$C$36:$C$155,B1010,SIMULADOR2!$S$36:$S$155)</f>
        <v>0</v>
      </c>
    </row>
    <row r="1011" spans="1:3" x14ac:dyDescent="0.2">
      <c r="A1011">
        <f t="shared" si="15"/>
        <v>1009</v>
      </c>
      <c r="B1011" s="28">
        <f ca="1">+IF(SIMULADOR2!$C$155&lt;TCEA!B1010+1,0,TCEA!B1010+1)</f>
        <v>46118</v>
      </c>
      <c r="C1011">
        <f ca="1">+SUMIF(SIMULADOR2!$C$36:$C$155,B1011,SIMULADOR2!$S$36:$S$155)</f>
        <v>0</v>
      </c>
    </row>
    <row r="1012" spans="1:3" x14ac:dyDescent="0.2">
      <c r="A1012">
        <f t="shared" si="15"/>
        <v>1010</v>
      </c>
      <c r="B1012" s="28">
        <f ca="1">+IF(SIMULADOR2!$C$155&lt;TCEA!B1011+1,0,TCEA!B1011+1)</f>
        <v>46119</v>
      </c>
      <c r="C1012">
        <f ca="1">+SUMIF(SIMULADOR2!$C$36:$C$155,B1012,SIMULADOR2!$S$36:$S$155)</f>
        <v>0</v>
      </c>
    </row>
    <row r="1013" spans="1:3" x14ac:dyDescent="0.2">
      <c r="A1013">
        <f t="shared" si="15"/>
        <v>1011</v>
      </c>
      <c r="B1013" s="28">
        <f ca="1">+IF(SIMULADOR2!$C$155&lt;TCEA!B1012+1,0,TCEA!B1012+1)</f>
        <v>46120</v>
      </c>
      <c r="C1013">
        <f ca="1">+SUMIF(SIMULADOR2!$C$36:$C$155,B1013,SIMULADOR2!$S$36:$S$155)</f>
        <v>0</v>
      </c>
    </row>
    <row r="1014" spans="1:3" x14ac:dyDescent="0.2">
      <c r="A1014">
        <f t="shared" si="15"/>
        <v>1012</v>
      </c>
      <c r="B1014" s="28">
        <f ca="1">+IF(SIMULADOR2!$C$155&lt;TCEA!B1013+1,0,TCEA!B1013+1)</f>
        <v>46121</v>
      </c>
      <c r="C1014">
        <f ca="1">+SUMIF(SIMULADOR2!$C$36:$C$155,B1014,SIMULADOR2!$S$36:$S$155)</f>
        <v>0</v>
      </c>
    </row>
    <row r="1015" spans="1:3" x14ac:dyDescent="0.2">
      <c r="A1015">
        <f t="shared" si="15"/>
        <v>1013</v>
      </c>
      <c r="B1015" s="28">
        <f ca="1">+IF(SIMULADOR2!$C$155&lt;TCEA!B1014+1,0,TCEA!B1014+1)</f>
        <v>46122</v>
      </c>
      <c r="C1015">
        <f ca="1">+SUMIF(SIMULADOR2!$C$36:$C$155,B1015,SIMULADOR2!$S$36:$S$155)</f>
        <v>0</v>
      </c>
    </row>
    <row r="1016" spans="1:3" x14ac:dyDescent="0.2">
      <c r="A1016">
        <f t="shared" si="15"/>
        <v>1014</v>
      </c>
      <c r="B1016" s="28">
        <f ca="1">+IF(SIMULADOR2!$C$155&lt;TCEA!B1015+1,0,TCEA!B1015+1)</f>
        <v>46123</v>
      </c>
      <c r="C1016">
        <f ca="1">+SUMIF(SIMULADOR2!$C$36:$C$155,B1016,SIMULADOR2!$S$36:$S$155)</f>
        <v>0</v>
      </c>
    </row>
    <row r="1017" spans="1:3" x14ac:dyDescent="0.2">
      <c r="A1017">
        <f t="shared" si="15"/>
        <v>1015</v>
      </c>
      <c r="B1017" s="28">
        <f ca="1">+IF(SIMULADOR2!$C$155&lt;TCEA!B1016+1,0,TCEA!B1016+1)</f>
        <v>46124</v>
      </c>
      <c r="C1017">
        <f ca="1">+SUMIF(SIMULADOR2!$C$36:$C$155,B1017,SIMULADOR2!$S$36:$S$155)</f>
        <v>0</v>
      </c>
    </row>
    <row r="1018" spans="1:3" x14ac:dyDescent="0.2">
      <c r="A1018">
        <f t="shared" si="15"/>
        <v>1016</v>
      </c>
      <c r="B1018" s="28">
        <f ca="1">+IF(SIMULADOR2!$C$155&lt;TCEA!B1017+1,0,TCEA!B1017+1)</f>
        <v>46125</v>
      </c>
      <c r="C1018">
        <f ca="1">+SUMIF(SIMULADOR2!$C$36:$C$155,B1018,SIMULADOR2!$S$36:$S$155)</f>
        <v>0</v>
      </c>
    </row>
    <row r="1019" spans="1:3" x14ac:dyDescent="0.2">
      <c r="A1019">
        <f t="shared" si="15"/>
        <v>1017</v>
      </c>
      <c r="B1019" s="28">
        <f ca="1">+IF(SIMULADOR2!$C$155&lt;TCEA!B1018+1,0,TCEA!B1018+1)</f>
        <v>46126</v>
      </c>
      <c r="C1019">
        <f ca="1">+SUMIF(SIMULADOR2!$C$36:$C$155,B1019,SIMULADOR2!$S$36:$S$155)</f>
        <v>0</v>
      </c>
    </row>
    <row r="1020" spans="1:3" x14ac:dyDescent="0.2">
      <c r="A1020">
        <f t="shared" si="15"/>
        <v>1018</v>
      </c>
      <c r="B1020" s="28">
        <f ca="1">+IF(SIMULADOR2!$C$155&lt;TCEA!B1019+1,0,TCEA!B1019+1)</f>
        <v>46127</v>
      </c>
      <c r="C1020">
        <f ca="1">+SUMIF(SIMULADOR2!$C$36:$C$155,B1020,SIMULADOR2!$S$36:$S$155)</f>
        <v>0</v>
      </c>
    </row>
    <row r="1021" spans="1:3" x14ac:dyDescent="0.2">
      <c r="A1021">
        <f t="shared" si="15"/>
        <v>1019</v>
      </c>
      <c r="B1021" s="28">
        <f ca="1">+IF(SIMULADOR2!$C$155&lt;TCEA!B1020+1,0,TCEA!B1020+1)</f>
        <v>46128</v>
      </c>
      <c r="C1021">
        <f ca="1">+SUMIF(SIMULADOR2!$C$36:$C$155,B1021,SIMULADOR2!$S$36:$S$155)</f>
        <v>0</v>
      </c>
    </row>
    <row r="1022" spans="1:3" x14ac:dyDescent="0.2">
      <c r="A1022">
        <f t="shared" si="15"/>
        <v>1020</v>
      </c>
      <c r="B1022" s="28">
        <f ca="1">+IF(SIMULADOR2!$C$155&lt;TCEA!B1021+1,0,TCEA!B1021+1)</f>
        <v>46129</v>
      </c>
      <c r="C1022">
        <f ca="1">+SUMIF(SIMULADOR2!$C$36:$C$155,B1022,SIMULADOR2!$S$36:$S$155)</f>
        <v>0</v>
      </c>
    </row>
    <row r="1023" spans="1:3" x14ac:dyDescent="0.2">
      <c r="A1023">
        <f t="shared" si="15"/>
        <v>1021</v>
      </c>
      <c r="B1023" s="28">
        <f ca="1">+IF(SIMULADOR2!$C$155&lt;TCEA!B1022+1,0,TCEA!B1022+1)</f>
        <v>46130</v>
      </c>
      <c r="C1023">
        <f ca="1">+SUMIF(SIMULADOR2!$C$36:$C$155,B1023,SIMULADOR2!$S$36:$S$155)</f>
        <v>0</v>
      </c>
    </row>
    <row r="1024" spans="1:3" x14ac:dyDescent="0.2">
      <c r="A1024">
        <f t="shared" si="15"/>
        <v>1022</v>
      </c>
      <c r="B1024" s="28">
        <f ca="1">+IF(SIMULADOR2!$C$155&lt;TCEA!B1023+1,0,TCEA!B1023+1)</f>
        <v>46131</v>
      </c>
      <c r="C1024">
        <f ca="1">+SUMIF(SIMULADOR2!$C$36:$C$155,B1024,SIMULADOR2!$S$36:$S$155)</f>
        <v>0</v>
      </c>
    </row>
    <row r="1025" spans="1:3" x14ac:dyDescent="0.2">
      <c r="A1025">
        <f t="shared" si="15"/>
        <v>1023</v>
      </c>
      <c r="B1025" s="28">
        <f ca="1">+IF(SIMULADOR2!$C$155&lt;TCEA!B1024+1,0,TCEA!B1024+1)</f>
        <v>46132</v>
      </c>
      <c r="C1025">
        <f ca="1">+SUMIF(SIMULADOR2!$C$36:$C$155,B1025,SIMULADOR2!$S$36:$S$155)</f>
        <v>0</v>
      </c>
    </row>
    <row r="1026" spans="1:3" x14ac:dyDescent="0.2">
      <c r="A1026">
        <f t="shared" si="15"/>
        <v>1024</v>
      </c>
      <c r="B1026" s="28">
        <f ca="1">+IF(SIMULADOR2!$C$155&lt;TCEA!B1025+1,0,TCEA!B1025+1)</f>
        <v>46133</v>
      </c>
      <c r="C1026">
        <f ca="1">+SUMIF(SIMULADOR2!$C$36:$C$155,B1026,SIMULADOR2!$S$36:$S$155)</f>
        <v>0</v>
      </c>
    </row>
    <row r="1027" spans="1:3" x14ac:dyDescent="0.2">
      <c r="A1027">
        <f t="shared" si="15"/>
        <v>1025</v>
      </c>
      <c r="B1027" s="28">
        <f ca="1">+IF(SIMULADOR2!$C$155&lt;TCEA!B1026+1,0,TCEA!B1026+1)</f>
        <v>46134</v>
      </c>
      <c r="C1027">
        <f ca="1">+SUMIF(SIMULADOR2!$C$36:$C$155,B1027,SIMULADOR2!$S$36:$S$155)</f>
        <v>0</v>
      </c>
    </row>
    <row r="1028" spans="1:3" x14ac:dyDescent="0.2">
      <c r="A1028">
        <f t="shared" si="15"/>
        <v>1026</v>
      </c>
      <c r="B1028" s="28">
        <f ca="1">+IF(SIMULADOR2!$C$155&lt;TCEA!B1027+1,0,TCEA!B1027+1)</f>
        <v>46135</v>
      </c>
      <c r="C1028">
        <f ca="1">+SUMIF(SIMULADOR2!$C$36:$C$155,B1028,SIMULADOR2!$S$36:$S$155)</f>
        <v>0</v>
      </c>
    </row>
    <row r="1029" spans="1:3" x14ac:dyDescent="0.2">
      <c r="A1029">
        <f t="shared" ref="A1029:A1092" si="16">+A1028+1</f>
        <v>1027</v>
      </c>
      <c r="B1029" s="28">
        <f ca="1">+IF(SIMULADOR2!$C$155&lt;TCEA!B1028+1,0,TCEA!B1028+1)</f>
        <v>46136</v>
      </c>
      <c r="C1029">
        <f ca="1">+SUMIF(SIMULADOR2!$C$36:$C$155,B1029,SIMULADOR2!$S$36:$S$155)</f>
        <v>0</v>
      </c>
    </row>
    <row r="1030" spans="1:3" x14ac:dyDescent="0.2">
      <c r="A1030">
        <f t="shared" si="16"/>
        <v>1028</v>
      </c>
      <c r="B1030" s="28">
        <f ca="1">+IF(SIMULADOR2!$C$155&lt;TCEA!B1029+1,0,TCEA!B1029+1)</f>
        <v>46137</v>
      </c>
      <c r="C1030">
        <f ca="1">+SUMIF(SIMULADOR2!$C$36:$C$155,B1030,SIMULADOR2!$S$36:$S$155)</f>
        <v>0</v>
      </c>
    </row>
    <row r="1031" spans="1:3" x14ac:dyDescent="0.2">
      <c r="A1031">
        <f t="shared" si="16"/>
        <v>1029</v>
      </c>
      <c r="B1031" s="28">
        <f ca="1">+IF(SIMULADOR2!$C$155&lt;TCEA!B1030+1,0,TCEA!B1030+1)</f>
        <v>46138</v>
      </c>
      <c r="C1031">
        <f ca="1">+SUMIF(SIMULADOR2!$C$36:$C$155,B1031,SIMULADOR2!$S$36:$S$155)</f>
        <v>0</v>
      </c>
    </row>
    <row r="1032" spans="1:3" x14ac:dyDescent="0.2">
      <c r="A1032">
        <f t="shared" si="16"/>
        <v>1030</v>
      </c>
      <c r="B1032" s="28">
        <f ca="1">+IF(SIMULADOR2!$C$155&lt;TCEA!B1031+1,0,TCEA!B1031+1)</f>
        <v>46139</v>
      </c>
      <c r="C1032">
        <f ca="1">+SUMIF(SIMULADOR2!$C$36:$C$155,B1032,SIMULADOR2!$S$36:$S$155)</f>
        <v>0</v>
      </c>
    </row>
    <row r="1033" spans="1:3" x14ac:dyDescent="0.2">
      <c r="A1033">
        <f t="shared" si="16"/>
        <v>1031</v>
      </c>
      <c r="B1033" s="28">
        <f ca="1">+IF(SIMULADOR2!$C$155&lt;TCEA!B1032+1,0,TCEA!B1032+1)</f>
        <v>46140</v>
      </c>
      <c r="C1033">
        <f ca="1">+SUMIF(SIMULADOR2!$C$36:$C$155,B1033,SIMULADOR2!$S$36:$S$155)</f>
        <v>0</v>
      </c>
    </row>
    <row r="1034" spans="1:3" x14ac:dyDescent="0.2">
      <c r="A1034">
        <f t="shared" si="16"/>
        <v>1032</v>
      </c>
      <c r="B1034" s="28">
        <f ca="1">+IF(SIMULADOR2!$C$155&lt;TCEA!B1033+1,0,TCEA!B1033+1)</f>
        <v>46141</v>
      </c>
      <c r="C1034">
        <f ca="1">+SUMIF(SIMULADOR2!$C$36:$C$155,B1034,SIMULADOR2!$S$36:$S$155)</f>
        <v>0</v>
      </c>
    </row>
    <row r="1035" spans="1:3" x14ac:dyDescent="0.2">
      <c r="A1035">
        <f t="shared" si="16"/>
        <v>1033</v>
      </c>
      <c r="B1035" s="28">
        <f ca="1">+IF(SIMULADOR2!$C$155&lt;TCEA!B1034+1,0,TCEA!B1034+1)</f>
        <v>46142</v>
      </c>
      <c r="C1035">
        <f ca="1">+SUMIF(SIMULADOR2!$C$36:$C$155,B1035,SIMULADOR2!$S$36:$S$155)</f>
        <v>0</v>
      </c>
    </row>
    <row r="1036" spans="1:3" x14ac:dyDescent="0.2">
      <c r="A1036">
        <f t="shared" si="16"/>
        <v>1034</v>
      </c>
      <c r="B1036" s="28">
        <f ca="1">+IF(SIMULADOR2!$C$155&lt;TCEA!B1035+1,0,TCEA!B1035+1)</f>
        <v>46143</v>
      </c>
      <c r="C1036">
        <f ca="1">+SUMIF(SIMULADOR2!$C$36:$C$155,B1036,SIMULADOR2!$S$36:$S$155)</f>
        <v>0</v>
      </c>
    </row>
    <row r="1037" spans="1:3" x14ac:dyDescent="0.2">
      <c r="A1037">
        <f t="shared" si="16"/>
        <v>1035</v>
      </c>
      <c r="B1037" s="28">
        <f ca="1">+IF(SIMULADOR2!$C$155&lt;TCEA!B1036+1,0,TCEA!B1036+1)</f>
        <v>46144</v>
      </c>
      <c r="C1037">
        <f ca="1">+SUMIF(SIMULADOR2!$C$36:$C$155,B1037,SIMULADOR2!$S$36:$S$155)</f>
        <v>0</v>
      </c>
    </row>
    <row r="1038" spans="1:3" x14ac:dyDescent="0.2">
      <c r="A1038">
        <f t="shared" si="16"/>
        <v>1036</v>
      </c>
      <c r="B1038" s="28">
        <f ca="1">+IF(SIMULADOR2!$C$155&lt;TCEA!B1037+1,0,TCEA!B1037+1)</f>
        <v>46145</v>
      </c>
      <c r="C1038">
        <f ca="1">+SUMIF(SIMULADOR2!$C$36:$C$155,B1038,SIMULADOR2!$S$36:$S$155)</f>
        <v>0</v>
      </c>
    </row>
    <row r="1039" spans="1:3" x14ac:dyDescent="0.2">
      <c r="A1039">
        <f t="shared" si="16"/>
        <v>1037</v>
      </c>
      <c r="B1039" s="28">
        <f ca="1">+IF(SIMULADOR2!$C$155&lt;TCEA!B1038+1,0,TCEA!B1038+1)</f>
        <v>46146</v>
      </c>
      <c r="C1039">
        <f ca="1">+SUMIF(SIMULADOR2!$C$36:$C$155,B1039,SIMULADOR2!$S$36:$S$155)</f>
        <v>0</v>
      </c>
    </row>
    <row r="1040" spans="1:3" x14ac:dyDescent="0.2">
      <c r="A1040">
        <f t="shared" si="16"/>
        <v>1038</v>
      </c>
      <c r="B1040" s="28">
        <f ca="1">+IF(SIMULADOR2!$C$155&lt;TCEA!B1039+1,0,TCEA!B1039+1)</f>
        <v>46147</v>
      </c>
      <c r="C1040">
        <f ca="1">+SUMIF(SIMULADOR2!$C$36:$C$155,B1040,SIMULADOR2!$S$36:$S$155)</f>
        <v>0</v>
      </c>
    </row>
    <row r="1041" spans="1:3" x14ac:dyDescent="0.2">
      <c r="A1041">
        <f t="shared" si="16"/>
        <v>1039</v>
      </c>
      <c r="B1041" s="28">
        <f ca="1">+IF(SIMULADOR2!$C$155&lt;TCEA!B1040+1,0,TCEA!B1040+1)</f>
        <v>46148</v>
      </c>
      <c r="C1041">
        <f ca="1">+SUMIF(SIMULADOR2!$C$36:$C$155,B1041,SIMULADOR2!$S$36:$S$155)</f>
        <v>0</v>
      </c>
    </row>
    <row r="1042" spans="1:3" x14ac:dyDescent="0.2">
      <c r="A1042">
        <f t="shared" si="16"/>
        <v>1040</v>
      </c>
      <c r="B1042" s="28">
        <f ca="1">+IF(SIMULADOR2!$C$155&lt;TCEA!B1041+1,0,TCEA!B1041+1)</f>
        <v>46149</v>
      </c>
      <c r="C1042">
        <f ca="1">+SUMIF(SIMULADOR2!$C$36:$C$155,B1042,SIMULADOR2!$S$36:$S$155)</f>
        <v>0</v>
      </c>
    </row>
    <row r="1043" spans="1:3" x14ac:dyDescent="0.2">
      <c r="A1043">
        <f t="shared" si="16"/>
        <v>1041</v>
      </c>
      <c r="B1043" s="28">
        <f ca="1">+IF(SIMULADOR2!$C$155&lt;TCEA!B1042+1,0,TCEA!B1042+1)</f>
        <v>46150</v>
      </c>
      <c r="C1043">
        <f ca="1">+SUMIF(SIMULADOR2!$C$36:$C$155,B1043,SIMULADOR2!$S$36:$S$155)</f>
        <v>0</v>
      </c>
    </row>
    <row r="1044" spans="1:3" x14ac:dyDescent="0.2">
      <c r="A1044">
        <f t="shared" si="16"/>
        <v>1042</v>
      </c>
      <c r="B1044" s="28">
        <f ca="1">+IF(SIMULADOR2!$C$155&lt;TCEA!B1043+1,0,TCEA!B1043+1)</f>
        <v>46151</v>
      </c>
      <c r="C1044">
        <f ca="1">+SUMIF(SIMULADOR2!$C$36:$C$155,B1044,SIMULADOR2!$S$36:$S$155)</f>
        <v>0</v>
      </c>
    </row>
    <row r="1045" spans="1:3" x14ac:dyDescent="0.2">
      <c r="A1045">
        <f t="shared" si="16"/>
        <v>1043</v>
      </c>
      <c r="B1045" s="28">
        <f ca="1">+IF(SIMULADOR2!$C$155&lt;TCEA!B1044+1,0,TCEA!B1044+1)</f>
        <v>46152</v>
      </c>
      <c r="C1045">
        <f ca="1">+SUMIF(SIMULADOR2!$C$36:$C$155,B1045,SIMULADOR2!$S$36:$S$155)</f>
        <v>0</v>
      </c>
    </row>
    <row r="1046" spans="1:3" x14ac:dyDescent="0.2">
      <c r="A1046">
        <f t="shared" si="16"/>
        <v>1044</v>
      </c>
      <c r="B1046" s="28">
        <f ca="1">+IF(SIMULADOR2!$C$155&lt;TCEA!B1045+1,0,TCEA!B1045+1)</f>
        <v>46153</v>
      </c>
      <c r="C1046">
        <f ca="1">+SUMIF(SIMULADOR2!$C$36:$C$155,B1046,SIMULADOR2!$S$36:$S$155)</f>
        <v>0</v>
      </c>
    </row>
    <row r="1047" spans="1:3" x14ac:dyDescent="0.2">
      <c r="A1047">
        <f t="shared" si="16"/>
        <v>1045</v>
      </c>
      <c r="B1047" s="28">
        <f ca="1">+IF(SIMULADOR2!$C$155&lt;TCEA!B1046+1,0,TCEA!B1046+1)</f>
        <v>46154</v>
      </c>
      <c r="C1047">
        <f ca="1">+SUMIF(SIMULADOR2!$C$36:$C$155,B1047,SIMULADOR2!$S$36:$S$155)</f>
        <v>0</v>
      </c>
    </row>
    <row r="1048" spans="1:3" x14ac:dyDescent="0.2">
      <c r="A1048">
        <f t="shared" si="16"/>
        <v>1046</v>
      </c>
      <c r="B1048" s="28">
        <f ca="1">+IF(SIMULADOR2!$C$155&lt;TCEA!B1047+1,0,TCEA!B1047+1)</f>
        <v>46155</v>
      </c>
      <c r="C1048">
        <f ca="1">+SUMIF(SIMULADOR2!$C$36:$C$155,B1048,SIMULADOR2!$S$36:$S$155)</f>
        <v>0</v>
      </c>
    </row>
    <row r="1049" spans="1:3" x14ac:dyDescent="0.2">
      <c r="A1049">
        <f t="shared" si="16"/>
        <v>1047</v>
      </c>
      <c r="B1049" s="28">
        <f ca="1">+IF(SIMULADOR2!$C$155&lt;TCEA!B1048+1,0,TCEA!B1048+1)</f>
        <v>46156</v>
      </c>
      <c r="C1049">
        <f ca="1">+SUMIF(SIMULADOR2!$C$36:$C$155,B1049,SIMULADOR2!$S$36:$S$155)</f>
        <v>0</v>
      </c>
    </row>
    <row r="1050" spans="1:3" x14ac:dyDescent="0.2">
      <c r="A1050">
        <f t="shared" si="16"/>
        <v>1048</v>
      </c>
      <c r="B1050" s="28">
        <f ca="1">+IF(SIMULADOR2!$C$155&lt;TCEA!B1049+1,0,TCEA!B1049+1)</f>
        <v>46157</v>
      </c>
      <c r="C1050">
        <f ca="1">+SUMIF(SIMULADOR2!$C$36:$C$155,B1050,SIMULADOR2!$S$36:$S$155)</f>
        <v>0</v>
      </c>
    </row>
    <row r="1051" spans="1:3" x14ac:dyDescent="0.2">
      <c r="A1051">
        <f t="shared" si="16"/>
        <v>1049</v>
      </c>
      <c r="B1051" s="28">
        <f ca="1">+IF(SIMULADOR2!$C$155&lt;TCEA!B1050+1,0,TCEA!B1050+1)</f>
        <v>46158</v>
      </c>
      <c r="C1051">
        <f ca="1">+SUMIF(SIMULADOR2!$C$36:$C$155,B1051,SIMULADOR2!$S$36:$S$155)</f>
        <v>0</v>
      </c>
    </row>
    <row r="1052" spans="1:3" x14ac:dyDescent="0.2">
      <c r="A1052">
        <f t="shared" si="16"/>
        <v>1050</v>
      </c>
      <c r="B1052" s="28">
        <f ca="1">+IF(SIMULADOR2!$C$155&lt;TCEA!B1051+1,0,TCEA!B1051+1)</f>
        <v>46159</v>
      </c>
      <c r="C1052">
        <f ca="1">+SUMIF(SIMULADOR2!$C$36:$C$155,B1052,SIMULADOR2!$S$36:$S$155)</f>
        <v>0</v>
      </c>
    </row>
    <row r="1053" spans="1:3" x14ac:dyDescent="0.2">
      <c r="A1053">
        <f t="shared" si="16"/>
        <v>1051</v>
      </c>
      <c r="B1053" s="28">
        <f ca="1">+IF(SIMULADOR2!$C$155&lt;TCEA!B1052+1,0,TCEA!B1052+1)</f>
        <v>46160</v>
      </c>
      <c r="C1053">
        <f ca="1">+SUMIF(SIMULADOR2!$C$36:$C$155,B1053,SIMULADOR2!$S$36:$S$155)</f>
        <v>0</v>
      </c>
    </row>
    <row r="1054" spans="1:3" x14ac:dyDescent="0.2">
      <c r="A1054">
        <f t="shared" si="16"/>
        <v>1052</v>
      </c>
      <c r="B1054" s="28">
        <f ca="1">+IF(SIMULADOR2!$C$155&lt;TCEA!B1053+1,0,TCEA!B1053+1)</f>
        <v>46161</v>
      </c>
      <c r="C1054">
        <f ca="1">+SUMIF(SIMULADOR2!$C$36:$C$155,B1054,SIMULADOR2!$S$36:$S$155)</f>
        <v>0</v>
      </c>
    </row>
    <row r="1055" spans="1:3" x14ac:dyDescent="0.2">
      <c r="A1055">
        <f t="shared" si="16"/>
        <v>1053</v>
      </c>
      <c r="B1055" s="28">
        <f ca="1">+IF(SIMULADOR2!$C$155&lt;TCEA!B1054+1,0,TCEA!B1054+1)</f>
        <v>46162</v>
      </c>
      <c r="C1055">
        <f ca="1">+SUMIF(SIMULADOR2!$C$36:$C$155,B1055,SIMULADOR2!$S$36:$S$155)</f>
        <v>0</v>
      </c>
    </row>
    <row r="1056" spans="1:3" x14ac:dyDescent="0.2">
      <c r="A1056">
        <f t="shared" si="16"/>
        <v>1054</v>
      </c>
      <c r="B1056" s="28">
        <f ca="1">+IF(SIMULADOR2!$C$155&lt;TCEA!B1055+1,0,TCEA!B1055+1)</f>
        <v>46163</v>
      </c>
      <c r="C1056">
        <f ca="1">+SUMIF(SIMULADOR2!$C$36:$C$155,B1056,SIMULADOR2!$S$36:$S$155)</f>
        <v>0</v>
      </c>
    </row>
    <row r="1057" spans="1:3" x14ac:dyDescent="0.2">
      <c r="A1057">
        <f t="shared" si="16"/>
        <v>1055</v>
      </c>
      <c r="B1057" s="28">
        <f ca="1">+IF(SIMULADOR2!$C$155&lt;TCEA!B1056+1,0,TCEA!B1056+1)</f>
        <v>46164</v>
      </c>
      <c r="C1057">
        <f ca="1">+SUMIF(SIMULADOR2!$C$36:$C$155,B1057,SIMULADOR2!$S$36:$S$155)</f>
        <v>0</v>
      </c>
    </row>
    <row r="1058" spans="1:3" x14ac:dyDescent="0.2">
      <c r="A1058">
        <f t="shared" si="16"/>
        <v>1056</v>
      </c>
      <c r="B1058" s="28">
        <f ca="1">+IF(SIMULADOR2!$C$155&lt;TCEA!B1057+1,0,TCEA!B1057+1)</f>
        <v>46165</v>
      </c>
      <c r="C1058">
        <f ca="1">+SUMIF(SIMULADOR2!$C$36:$C$155,B1058,SIMULADOR2!$S$36:$S$155)</f>
        <v>0</v>
      </c>
    </row>
    <row r="1059" spans="1:3" x14ac:dyDescent="0.2">
      <c r="A1059">
        <f t="shared" si="16"/>
        <v>1057</v>
      </c>
      <c r="B1059" s="28">
        <f ca="1">+IF(SIMULADOR2!$C$155&lt;TCEA!B1058+1,0,TCEA!B1058+1)</f>
        <v>46166</v>
      </c>
      <c r="C1059">
        <f ca="1">+SUMIF(SIMULADOR2!$C$36:$C$155,B1059,SIMULADOR2!$S$36:$S$155)</f>
        <v>0</v>
      </c>
    </row>
    <row r="1060" spans="1:3" x14ac:dyDescent="0.2">
      <c r="A1060">
        <f t="shared" si="16"/>
        <v>1058</v>
      </c>
      <c r="B1060" s="28">
        <f ca="1">+IF(SIMULADOR2!$C$155&lt;TCEA!B1059+1,0,TCEA!B1059+1)</f>
        <v>46167</v>
      </c>
      <c r="C1060">
        <f ca="1">+SUMIF(SIMULADOR2!$C$36:$C$155,B1060,SIMULADOR2!$S$36:$S$155)</f>
        <v>0</v>
      </c>
    </row>
    <row r="1061" spans="1:3" x14ac:dyDescent="0.2">
      <c r="A1061">
        <f t="shared" si="16"/>
        <v>1059</v>
      </c>
      <c r="B1061" s="28">
        <f ca="1">+IF(SIMULADOR2!$C$155&lt;TCEA!B1060+1,0,TCEA!B1060+1)</f>
        <v>46168</v>
      </c>
      <c r="C1061">
        <f ca="1">+SUMIF(SIMULADOR2!$C$36:$C$155,B1061,SIMULADOR2!$S$36:$S$155)</f>
        <v>0</v>
      </c>
    </row>
    <row r="1062" spans="1:3" x14ac:dyDescent="0.2">
      <c r="A1062">
        <f t="shared" si="16"/>
        <v>1060</v>
      </c>
      <c r="B1062" s="28">
        <f ca="1">+IF(SIMULADOR2!$C$155&lt;TCEA!B1061+1,0,TCEA!B1061+1)</f>
        <v>46169</v>
      </c>
      <c r="C1062">
        <f ca="1">+SUMIF(SIMULADOR2!$C$36:$C$155,B1062,SIMULADOR2!$S$36:$S$155)</f>
        <v>0</v>
      </c>
    </row>
    <row r="1063" spans="1:3" x14ac:dyDescent="0.2">
      <c r="A1063">
        <f t="shared" si="16"/>
        <v>1061</v>
      </c>
      <c r="B1063" s="28">
        <f ca="1">+IF(SIMULADOR2!$C$155&lt;TCEA!B1062+1,0,TCEA!B1062+1)</f>
        <v>46170</v>
      </c>
      <c r="C1063">
        <f ca="1">+SUMIF(SIMULADOR2!$C$36:$C$155,B1063,SIMULADOR2!$S$36:$S$155)</f>
        <v>0</v>
      </c>
    </row>
    <row r="1064" spans="1:3" x14ac:dyDescent="0.2">
      <c r="A1064">
        <f t="shared" si="16"/>
        <v>1062</v>
      </c>
      <c r="B1064" s="28">
        <f ca="1">+IF(SIMULADOR2!$C$155&lt;TCEA!B1063+1,0,TCEA!B1063+1)</f>
        <v>46171</v>
      </c>
      <c r="C1064">
        <f ca="1">+SUMIF(SIMULADOR2!$C$36:$C$155,B1064,SIMULADOR2!$S$36:$S$155)</f>
        <v>0</v>
      </c>
    </row>
    <row r="1065" spans="1:3" x14ac:dyDescent="0.2">
      <c r="A1065">
        <f t="shared" si="16"/>
        <v>1063</v>
      </c>
      <c r="B1065" s="28">
        <f ca="1">+IF(SIMULADOR2!$C$155&lt;TCEA!B1064+1,0,TCEA!B1064+1)</f>
        <v>46172</v>
      </c>
      <c r="C1065">
        <f ca="1">+SUMIF(SIMULADOR2!$C$36:$C$155,B1065,SIMULADOR2!$S$36:$S$155)</f>
        <v>0</v>
      </c>
    </row>
    <row r="1066" spans="1:3" x14ac:dyDescent="0.2">
      <c r="A1066">
        <f t="shared" si="16"/>
        <v>1064</v>
      </c>
      <c r="B1066" s="28">
        <f ca="1">+IF(SIMULADOR2!$C$155&lt;TCEA!B1065+1,0,TCEA!B1065+1)</f>
        <v>46173</v>
      </c>
      <c r="C1066">
        <f ca="1">+SUMIF(SIMULADOR2!$C$36:$C$155,B1066,SIMULADOR2!$S$36:$S$155)</f>
        <v>0</v>
      </c>
    </row>
    <row r="1067" spans="1:3" x14ac:dyDescent="0.2">
      <c r="A1067">
        <f t="shared" si="16"/>
        <v>1065</v>
      </c>
      <c r="B1067" s="28">
        <f ca="1">+IF(SIMULADOR2!$C$155&lt;TCEA!B1066+1,0,TCEA!B1066+1)</f>
        <v>46174</v>
      </c>
      <c r="C1067">
        <f ca="1">+SUMIF(SIMULADOR2!$C$36:$C$155,B1067,SIMULADOR2!$S$36:$S$155)</f>
        <v>0</v>
      </c>
    </row>
    <row r="1068" spans="1:3" x14ac:dyDescent="0.2">
      <c r="A1068">
        <f t="shared" si="16"/>
        <v>1066</v>
      </c>
      <c r="B1068" s="28">
        <f ca="1">+IF(SIMULADOR2!$C$155&lt;TCEA!B1067+1,0,TCEA!B1067+1)</f>
        <v>46175</v>
      </c>
      <c r="C1068">
        <f ca="1">+SUMIF(SIMULADOR2!$C$36:$C$155,B1068,SIMULADOR2!$S$36:$S$155)</f>
        <v>0</v>
      </c>
    </row>
    <row r="1069" spans="1:3" x14ac:dyDescent="0.2">
      <c r="A1069">
        <f t="shared" si="16"/>
        <v>1067</v>
      </c>
      <c r="B1069" s="28">
        <f ca="1">+IF(SIMULADOR2!$C$155&lt;TCEA!B1068+1,0,TCEA!B1068+1)</f>
        <v>46176</v>
      </c>
      <c r="C1069">
        <f ca="1">+SUMIF(SIMULADOR2!$C$36:$C$155,B1069,SIMULADOR2!$S$36:$S$155)</f>
        <v>0</v>
      </c>
    </row>
    <row r="1070" spans="1:3" x14ac:dyDescent="0.2">
      <c r="A1070">
        <f t="shared" si="16"/>
        <v>1068</v>
      </c>
      <c r="B1070" s="28">
        <f ca="1">+IF(SIMULADOR2!$C$155&lt;TCEA!B1069+1,0,TCEA!B1069+1)</f>
        <v>46177</v>
      </c>
      <c r="C1070">
        <f ca="1">+SUMIF(SIMULADOR2!$C$36:$C$155,B1070,SIMULADOR2!$S$36:$S$155)</f>
        <v>0</v>
      </c>
    </row>
    <row r="1071" spans="1:3" x14ac:dyDescent="0.2">
      <c r="A1071">
        <f t="shared" si="16"/>
        <v>1069</v>
      </c>
      <c r="B1071" s="28">
        <f ca="1">+IF(SIMULADOR2!$C$155&lt;TCEA!B1070+1,0,TCEA!B1070+1)</f>
        <v>46178</v>
      </c>
      <c r="C1071">
        <f ca="1">+SUMIF(SIMULADOR2!$C$36:$C$155,B1071,SIMULADOR2!$S$36:$S$155)</f>
        <v>0</v>
      </c>
    </row>
    <row r="1072" spans="1:3" x14ac:dyDescent="0.2">
      <c r="A1072">
        <f t="shared" si="16"/>
        <v>1070</v>
      </c>
      <c r="B1072" s="28">
        <f ca="1">+IF(SIMULADOR2!$C$155&lt;TCEA!B1071+1,0,TCEA!B1071+1)</f>
        <v>46179</v>
      </c>
      <c r="C1072">
        <f ca="1">+SUMIF(SIMULADOR2!$C$36:$C$155,B1072,SIMULADOR2!$S$36:$S$155)</f>
        <v>0</v>
      </c>
    </row>
    <row r="1073" spans="1:3" x14ac:dyDescent="0.2">
      <c r="A1073">
        <f t="shared" si="16"/>
        <v>1071</v>
      </c>
      <c r="B1073" s="28">
        <f ca="1">+IF(SIMULADOR2!$C$155&lt;TCEA!B1072+1,0,TCEA!B1072+1)</f>
        <v>46180</v>
      </c>
      <c r="C1073">
        <f ca="1">+SUMIF(SIMULADOR2!$C$36:$C$155,B1073,SIMULADOR2!$S$36:$S$155)</f>
        <v>0</v>
      </c>
    </row>
    <row r="1074" spans="1:3" x14ac:dyDescent="0.2">
      <c r="A1074">
        <f t="shared" si="16"/>
        <v>1072</v>
      </c>
      <c r="B1074" s="28">
        <f ca="1">+IF(SIMULADOR2!$C$155&lt;TCEA!B1073+1,0,TCEA!B1073+1)</f>
        <v>46181</v>
      </c>
      <c r="C1074">
        <f ca="1">+SUMIF(SIMULADOR2!$C$36:$C$155,B1074,SIMULADOR2!$S$36:$S$155)</f>
        <v>0</v>
      </c>
    </row>
    <row r="1075" spans="1:3" x14ac:dyDescent="0.2">
      <c r="A1075">
        <f t="shared" si="16"/>
        <v>1073</v>
      </c>
      <c r="B1075" s="28">
        <f ca="1">+IF(SIMULADOR2!$C$155&lt;TCEA!B1074+1,0,TCEA!B1074+1)</f>
        <v>46182</v>
      </c>
      <c r="C1075">
        <f ca="1">+SUMIF(SIMULADOR2!$C$36:$C$155,B1075,SIMULADOR2!$S$36:$S$155)</f>
        <v>0</v>
      </c>
    </row>
    <row r="1076" spans="1:3" x14ac:dyDescent="0.2">
      <c r="A1076">
        <f t="shared" si="16"/>
        <v>1074</v>
      </c>
      <c r="B1076" s="28">
        <f ca="1">+IF(SIMULADOR2!$C$155&lt;TCEA!B1075+1,0,TCEA!B1075+1)</f>
        <v>46183</v>
      </c>
      <c r="C1076">
        <f ca="1">+SUMIF(SIMULADOR2!$C$36:$C$155,B1076,SIMULADOR2!$S$36:$S$155)</f>
        <v>0</v>
      </c>
    </row>
    <row r="1077" spans="1:3" x14ac:dyDescent="0.2">
      <c r="A1077">
        <f t="shared" si="16"/>
        <v>1075</v>
      </c>
      <c r="B1077" s="28">
        <f ca="1">+IF(SIMULADOR2!$C$155&lt;TCEA!B1076+1,0,TCEA!B1076+1)</f>
        <v>46184</v>
      </c>
      <c r="C1077">
        <f ca="1">+SUMIF(SIMULADOR2!$C$36:$C$155,B1077,SIMULADOR2!$S$36:$S$155)</f>
        <v>0</v>
      </c>
    </row>
    <row r="1078" spans="1:3" x14ac:dyDescent="0.2">
      <c r="A1078">
        <f t="shared" si="16"/>
        <v>1076</v>
      </c>
      <c r="B1078" s="28">
        <f ca="1">+IF(SIMULADOR2!$C$155&lt;TCEA!B1077+1,0,TCEA!B1077+1)</f>
        <v>46185</v>
      </c>
      <c r="C1078">
        <f ca="1">+SUMIF(SIMULADOR2!$C$36:$C$155,B1078,SIMULADOR2!$S$36:$S$155)</f>
        <v>0</v>
      </c>
    </row>
    <row r="1079" spans="1:3" x14ac:dyDescent="0.2">
      <c r="A1079">
        <f t="shared" si="16"/>
        <v>1077</v>
      </c>
      <c r="B1079" s="28">
        <f ca="1">+IF(SIMULADOR2!$C$155&lt;TCEA!B1078+1,0,TCEA!B1078+1)</f>
        <v>46186</v>
      </c>
      <c r="C1079">
        <f ca="1">+SUMIF(SIMULADOR2!$C$36:$C$155,B1079,SIMULADOR2!$S$36:$S$155)</f>
        <v>0</v>
      </c>
    </row>
    <row r="1080" spans="1:3" x14ac:dyDescent="0.2">
      <c r="A1080">
        <f t="shared" si="16"/>
        <v>1078</v>
      </c>
      <c r="B1080" s="28">
        <f ca="1">+IF(SIMULADOR2!$C$155&lt;TCEA!B1079+1,0,TCEA!B1079+1)</f>
        <v>46187</v>
      </c>
      <c r="C1080">
        <f ca="1">+SUMIF(SIMULADOR2!$C$36:$C$155,B1080,SIMULADOR2!$S$36:$S$155)</f>
        <v>0</v>
      </c>
    </row>
    <row r="1081" spans="1:3" x14ac:dyDescent="0.2">
      <c r="A1081">
        <f t="shared" si="16"/>
        <v>1079</v>
      </c>
      <c r="B1081" s="28">
        <f ca="1">+IF(SIMULADOR2!$C$155&lt;TCEA!B1080+1,0,TCEA!B1080+1)</f>
        <v>46188</v>
      </c>
      <c r="C1081">
        <f ca="1">+SUMIF(SIMULADOR2!$C$36:$C$155,B1081,SIMULADOR2!$S$36:$S$155)</f>
        <v>0</v>
      </c>
    </row>
    <row r="1082" spans="1:3" x14ac:dyDescent="0.2">
      <c r="A1082">
        <f t="shared" si="16"/>
        <v>1080</v>
      </c>
      <c r="B1082" s="28">
        <f ca="1">+IF(SIMULADOR2!$C$155&lt;TCEA!B1081+1,0,TCEA!B1081+1)</f>
        <v>46189</v>
      </c>
      <c r="C1082">
        <f ca="1">+SUMIF(SIMULADOR2!$C$36:$C$155,B1082,SIMULADOR2!$S$36:$S$155)</f>
        <v>0</v>
      </c>
    </row>
    <row r="1083" spans="1:3" x14ac:dyDescent="0.2">
      <c r="A1083">
        <f t="shared" si="16"/>
        <v>1081</v>
      </c>
      <c r="B1083" s="28">
        <f ca="1">+IF(SIMULADOR2!$C$155&lt;TCEA!B1082+1,0,TCEA!B1082+1)</f>
        <v>46190</v>
      </c>
      <c r="C1083">
        <f ca="1">+SUMIF(SIMULADOR2!$C$36:$C$155,B1083,SIMULADOR2!$S$36:$S$155)</f>
        <v>0</v>
      </c>
    </row>
    <row r="1084" spans="1:3" x14ac:dyDescent="0.2">
      <c r="A1084">
        <f t="shared" si="16"/>
        <v>1082</v>
      </c>
      <c r="B1084" s="28">
        <f ca="1">+IF(SIMULADOR2!$C$155&lt;TCEA!B1083+1,0,TCEA!B1083+1)</f>
        <v>46191</v>
      </c>
      <c r="C1084">
        <f ca="1">+SUMIF(SIMULADOR2!$C$36:$C$155,B1084,SIMULADOR2!$S$36:$S$155)</f>
        <v>0</v>
      </c>
    </row>
    <row r="1085" spans="1:3" x14ac:dyDescent="0.2">
      <c r="A1085">
        <f t="shared" si="16"/>
        <v>1083</v>
      </c>
      <c r="B1085" s="28">
        <f ca="1">+IF(SIMULADOR2!$C$155&lt;TCEA!B1084+1,0,TCEA!B1084+1)</f>
        <v>46192</v>
      </c>
      <c r="C1085">
        <f ca="1">+SUMIF(SIMULADOR2!$C$36:$C$155,B1085,SIMULADOR2!$S$36:$S$155)</f>
        <v>0</v>
      </c>
    </row>
    <row r="1086" spans="1:3" x14ac:dyDescent="0.2">
      <c r="A1086">
        <f t="shared" si="16"/>
        <v>1084</v>
      </c>
      <c r="B1086" s="28">
        <f ca="1">+IF(SIMULADOR2!$C$155&lt;TCEA!B1085+1,0,TCEA!B1085+1)</f>
        <v>46193</v>
      </c>
      <c r="C1086">
        <f ca="1">+SUMIF(SIMULADOR2!$C$36:$C$155,B1086,SIMULADOR2!$S$36:$S$155)</f>
        <v>0</v>
      </c>
    </row>
    <row r="1087" spans="1:3" x14ac:dyDescent="0.2">
      <c r="A1087">
        <f t="shared" si="16"/>
        <v>1085</v>
      </c>
      <c r="B1087" s="28">
        <f ca="1">+IF(SIMULADOR2!$C$155&lt;TCEA!B1086+1,0,TCEA!B1086+1)</f>
        <v>46194</v>
      </c>
      <c r="C1087">
        <f ca="1">+SUMIF(SIMULADOR2!$C$36:$C$155,B1087,SIMULADOR2!$S$36:$S$155)</f>
        <v>0</v>
      </c>
    </row>
    <row r="1088" spans="1:3" x14ac:dyDescent="0.2">
      <c r="A1088">
        <f t="shared" si="16"/>
        <v>1086</v>
      </c>
      <c r="B1088" s="28">
        <f ca="1">+IF(SIMULADOR2!$C$155&lt;TCEA!B1087+1,0,TCEA!B1087+1)</f>
        <v>46195</v>
      </c>
      <c r="C1088">
        <f ca="1">+SUMIF(SIMULADOR2!$C$36:$C$155,B1088,SIMULADOR2!$S$36:$S$155)</f>
        <v>0</v>
      </c>
    </row>
    <row r="1089" spans="1:3" x14ac:dyDescent="0.2">
      <c r="A1089">
        <f t="shared" si="16"/>
        <v>1087</v>
      </c>
      <c r="B1089" s="28">
        <f ca="1">+IF(SIMULADOR2!$C$155&lt;TCEA!B1088+1,0,TCEA!B1088+1)</f>
        <v>46196</v>
      </c>
      <c r="C1089">
        <f ca="1">+SUMIF(SIMULADOR2!$C$36:$C$155,B1089,SIMULADOR2!$S$36:$S$155)</f>
        <v>0</v>
      </c>
    </row>
    <row r="1090" spans="1:3" x14ac:dyDescent="0.2">
      <c r="A1090">
        <f t="shared" si="16"/>
        <v>1088</v>
      </c>
      <c r="B1090" s="28">
        <f ca="1">+IF(SIMULADOR2!$C$155&lt;TCEA!B1089+1,0,TCEA!B1089+1)</f>
        <v>46197</v>
      </c>
      <c r="C1090">
        <f ca="1">+SUMIF(SIMULADOR2!$C$36:$C$155,B1090,SIMULADOR2!$S$36:$S$155)</f>
        <v>0</v>
      </c>
    </row>
    <row r="1091" spans="1:3" x14ac:dyDescent="0.2">
      <c r="A1091">
        <f t="shared" si="16"/>
        <v>1089</v>
      </c>
      <c r="B1091" s="28">
        <f ca="1">+IF(SIMULADOR2!$C$155&lt;TCEA!B1090+1,0,TCEA!B1090+1)</f>
        <v>46198</v>
      </c>
      <c r="C1091">
        <f ca="1">+SUMIF(SIMULADOR2!$C$36:$C$155,B1091,SIMULADOR2!$S$36:$S$155)</f>
        <v>0</v>
      </c>
    </row>
    <row r="1092" spans="1:3" x14ac:dyDescent="0.2">
      <c r="A1092">
        <f t="shared" si="16"/>
        <v>1090</v>
      </c>
      <c r="B1092" s="28">
        <f ca="1">+IF(SIMULADOR2!$C$155&lt;TCEA!B1091+1,0,TCEA!B1091+1)</f>
        <v>46199</v>
      </c>
      <c r="C1092">
        <f ca="1">+SUMIF(SIMULADOR2!$C$36:$C$155,B1092,SIMULADOR2!$S$36:$S$155)</f>
        <v>0</v>
      </c>
    </row>
    <row r="1093" spans="1:3" x14ac:dyDescent="0.2">
      <c r="A1093">
        <f t="shared" ref="A1093:A1156" si="17">+A1092+1</f>
        <v>1091</v>
      </c>
      <c r="B1093" s="28">
        <f ca="1">+IF(SIMULADOR2!$C$155&lt;TCEA!B1092+1,0,TCEA!B1092+1)</f>
        <v>46200</v>
      </c>
      <c r="C1093">
        <f ca="1">+SUMIF(SIMULADOR2!$C$36:$C$155,B1093,SIMULADOR2!$S$36:$S$155)</f>
        <v>0</v>
      </c>
    </row>
    <row r="1094" spans="1:3" x14ac:dyDescent="0.2">
      <c r="A1094">
        <f t="shared" si="17"/>
        <v>1092</v>
      </c>
      <c r="B1094" s="28">
        <f ca="1">+IF(SIMULADOR2!$C$155&lt;TCEA!B1093+1,0,TCEA!B1093+1)</f>
        <v>46201</v>
      </c>
      <c r="C1094">
        <f ca="1">+SUMIF(SIMULADOR2!$C$36:$C$155,B1094,SIMULADOR2!$S$36:$S$155)</f>
        <v>0</v>
      </c>
    </row>
    <row r="1095" spans="1:3" x14ac:dyDescent="0.2">
      <c r="A1095">
        <f t="shared" si="17"/>
        <v>1093</v>
      </c>
      <c r="B1095" s="28">
        <f ca="1">+IF(SIMULADOR2!$C$155&lt;TCEA!B1094+1,0,TCEA!B1094+1)</f>
        <v>46202</v>
      </c>
      <c r="C1095">
        <f ca="1">+SUMIF(SIMULADOR2!$C$36:$C$155,B1095,SIMULADOR2!$S$36:$S$155)</f>
        <v>0</v>
      </c>
    </row>
    <row r="1096" spans="1:3" x14ac:dyDescent="0.2">
      <c r="A1096">
        <f t="shared" si="17"/>
        <v>1094</v>
      </c>
      <c r="B1096" s="28">
        <f ca="1">+IF(SIMULADOR2!$C$155&lt;TCEA!B1095+1,0,TCEA!B1095+1)</f>
        <v>46203</v>
      </c>
      <c r="C1096">
        <f ca="1">+SUMIF(SIMULADOR2!$C$36:$C$155,B1096,SIMULADOR2!$S$36:$S$155)</f>
        <v>0</v>
      </c>
    </row>
    <row r="1097" spans="1:3" x14ac:dyDescent="0.2">
      <c r="A1097">
        <f t="shared" si="17"/>
        <v>1095</v>
      </c>
      <c r="B1097" s="28">
        <f ca="1">+IF(SIMULADOR2!$C$155&lt;TCEA!B1096+1,0,TCEA!B1096+1)</f>
        <v>46204</v>
      </c>
      <c r="C1097">
        <f ca="1">+SUMIF(SIMULADOR2!$C$36:$C$155,B1097,SIMULADOR2!$S$36:$S$155)</f>
        <v>0</v>
      </c>
    </row>
    <row r="1098" spans="1:3" x14ac:dyDescent="0.2">
      <c r="A1098">
        <f t="shared" si="17"/>
        <v>1096</v>
      </c>
      <c r="B1098" s="28">
        <f ca="1">+IF(SIMULADOR2!$C$155&lt;TCEA!B1097+1,0,TCEA!B1097+1)</f>
        <v>46205</v>
      </c>
      <c r="C1098">
        <f ca="1">+SUMIF(SIMULADOR2!$C$36:$C$155,B1098,SIMULADOR2!$S$36:$S$155)</f>
        <v>0</v>
      </c>
    </row>
    <row r="1099" spans="1:3" x14ac:dyDescent="0.2">
      <c r="A1099">
        <f t="shared" si="17"/>
        <v>1097</v>
      </c>
      <c r="B1099" s="28">
        <f ca="1">+IF(SIMULADOR2!$C$155&lt;TCEA!B1098+1,0,TCEA!B1098+1)</f>
        <v>46206</v>
      </c>
      <c r="C1099">
        <f ca="1">+SUMIF(SIMULADOR2!$C$36:$C$155,B1099,SIMULADOR2!$S$36:$S$155)</f>
        <v>0</v>
      </c>
    </row>
    <row r="1100" spans="1:3" x14ac:dyDescent="0.2">
      <c r="A1100">
        <f t="shared" si="17"/>
        <v>1098</v>
      </c>
      <c r="B1100" s="28">
        <f ca="1">+IF(SIMULADOR2!$C$155&lt;TCEA!B1099+1,0,TCEA!B1099+1)</f>
        <v>46207</v>
      </c>
      <c r="C1100">
        <f ca="1">+SUMIF(SIMULADOR2!$C$36:$C$155,B1100,SIMULADOR2!$S$36:$S$155)</f>
        <v>0</v>
      </c>
    </row>
    <row r="1101" spans="1:3" x14ac:dyDescent="0.2">
      <c r="A1101">
        <f t="shared" si="17"/>
        <v>1099</v>
      </c>
      <c r="B1101" s="28">
        <f ca="1">+IF(SIMULADOR2!$C$155&lt;TCEA!B1100+1,0,TCEA!B1100+1)</f>
        <v>46208</v>
      </c>
      <c r="C1101">
        <f ca="1">+SUMIF(SIMULADOR2!$C$36:$C$155,B1101,SIMULADOR2!$S$36:$S$155)</f>
        <v>0</v>
      </c>
    </row>
    <row r="1102" spans="1:3" x14ac:dyDescent="0.2">
      <c r="A1102">
        <f t="shared" si="17"/>
        <v>1100</v>
      </c>
      <c r="B1102" s="28">
        <f ca="1">+IF(SIMULADOR2!$C$155&lt;TCEA!B1101+1,0,TCEA!B1101+1)</f>
        <v>46209</v>
      </c>
      <c r="C1102">
        <f ca="1">+SUMIF(SIMULADOR2!$C$36:$C$155,B1102,SIMULADOR2!$S$36:$S$155)</f>
        <v>0</v>
      </c>
    </row>
    <row r="1103" spans="1:3" x14ac:dyDescent="0.2">
      <c r="A1103">
        <f t="shared" si="17"/>
        <v>1101</v>
      </c>
      <c r="B1103" s="28">
        <f ca="1">+IF(SIMULADOR2!$C$155&lt;TCEA!B1102+1,0,TCEA!B1102+1)</f>
        <v>46210</v>
      </c>
      <c r="C1103">
        <f ca="1">+SUMIF(SIMULADOR2!$C$36:$C$155,B1103,SIMULADOR2!$S$36:$S$155)</f>
        <v>0</v>
      </c>
    </row>
    <row r="1104" spans="1:3" x14ac:dyDescent="0.2">
      <c r="A1104">
        <f t="shared" si="17"/>
        <v>1102</v>
      </c>
      <c r="B1104" s="28">
        <f ca="1">+IF(SIMULADOR2!$C$155&lt;TCEA!B1103+1,0,TCEA!B1103+1)</f>
        <v>46211</v>
      </c>
      <c r="C1104">
        <f ca="1">+SUMIF(SIMULADOR2!$C$36:$C$155,B1104,SIMULADOR2!$S$36:$S$155)</f>
        <v>0</v>
      </c>
    </row>
    <row r="1105" spans="1:3" x14ac:dyDescent="0.2">
      <c r="A1105">
        <f t="shared" si="17"/>
        <v>1103</v>
      </c>
      <c r="B1105" s="28">
        <f ca="1">+IF(SIMULADOR2!$C$155&lt;TCEA!B1104+1,0,TCEA!B1104+1)</f>
        <v>46212</v>
      </c>
      <c r="C1105">
        <f ca="1">+SUMIF(SIMULADOR2!$C$36:$C$155,B1105,SIMULADOR2!$S$36:$S$155)</f>
        <v>0</v>
      </c>
    </row>
    <row r="1106" spans="1:3" x14ac:dyDescent="0.2">
      <c r="A1106">
        <f t="shared" si="17"/>
        <v>1104</v>
      </c>
      <c r="B1106" s="28">
        <f ca="1">+IF(SIMULADOR2!$C$155&lt;TCEA!B1105+1,0,TCEA!B1105+1)</f>
        <v>46213</v>
      </c>
      <c r="C1106">
        <f ca="1">+SUMIF(SIMULADOR2!$C$36:$C$155,B1106,SIMULADOR2!$S$36:$S$155)</f>
        <v>0</v>
      </c>
    </row>
    <row r="1107" spans="1:3" x14ac:dyDescent="0.2">
      <c r="A1107">
        <f t="shared" si="17"/>
        <v>1105</v>
      </c>
      <c r="B1107" s="28">
        <f ca="1">+IF(SIMULADOR2!$C$155&lt;TCEA!B1106+1,0,TCEA!B1106+1)</f>
        <v>46214</v>
      </c>
      <c r="C1107">
        <f ca="1">+SUMIF(SIMULADOR2!$C$36:$C$155,B1107,SIMULADOR2!$S$36:$S$155)</f>
        <v>0</v>
      </c>
    </row>
    <row r="1108" spans="1:3" x14ac:dyDescent="0.2">
      <c r="A1108">
        <f t="shared" si="17"/>
        <v>1106</v>
      </c>
      <c r="B1108" s="28">
        <f ca="1">+IF(SIMULADOR2!$C$155&lt;TCEA!B1107+1,0,TCEA!B1107+1)</f>
        <v>46215</v>
      </c>
      <c r="C1108">
        <f ca="1">+SUMIF(SIMULADOR2!$C$36:$C$155,B1108,SIMULADOR2!$S$36:$S$155)</f>
        <v>0</v>
      </c>
    </row>
    <row r="1109" spans="1:3" x14ac:dyDescent="0.2">
      <c r="A1109">
        <f t="shared" si="17"/>
        <v>1107</v>
      </c>
      <c r="B1109" s="28">
        <f ca="1">+IF(SIMULADOR2!$C$155&lt;TCEA!B1108+1,0,TCEA!B1108+1)</f>
        <v>46216</v>
      </c>
      <c r="C1109">
        <f ca="1">+SUMIF(SIMULADOR2!$C$36:$C$155,B1109,SIMULADOR2!$S$36:$S$155)</f>
        <v>0</v>
      </c>
    </row>
    <row r="1110" spans="1:3" x14ac:dyDescent="0.2">
      <c r="A1110">
        <f t="shared" si="17"/>
        <v>1108</v>
      </c>
      <c r="B1110" s="28">
        <f ca="1">+IF(SIMULADOR2!$C$155&lt;TCEA!B1109+1,0,TCEA!B1109+1)</f>
        <v>46217</v>
      </c>
      <c r="C1110">
        <f ca="1">+SUMIF(SIMULADOR2!$C$36:$C$155,B1110,SIMULADOR2!$S$36:$S$155)</f>
        <v>0</v>
      </c>
    </row>
    <row r="1111" spans="1:3" x14ac:dyDescent="0.2">
      <c r="A1111">
        <f t="shared" si="17"/>
        <v>1109</v>
      </c>
      <c r="B1111" s="28">
        <f ca="1">+IF(SIMULADOR2!$C$155&lt;TCEA!B1110+1,0,TCEA!B1110+1)</f>
        <v>46218</v>
      </c>
      <c r="C1111">
        <f ca="1">+SUMIF(SIMULADOR2!$C$36:$C$155,B1111,SIMULADOR2!$S$36:$S$155)</f>
        <v>0</v>
      </c>
    </row>
    <row r="1112" spans="1:3" x14ac:dyDescent="0.2">
      <c r="A1112">
        <f t="shared" si="17"/>
        <v>1110</v>
      </c>
      <c r="B1112" s="28">
        <f ca="1">+IF(SIMULADOR2!$C$155&lt;TCEA!B1111+1,0,TCEA!B1111+1)</f>
        <v>46219</v>
      </c>
      <c r="C1112">
        <f ca="1">+SUMIF(SIMULADOR2!$C$36:$C$155,B1112,SIMULADOR2!$S$36:$S$155)</f>
        <v>0</v>
      </c>
    </row>
    <row r="1113" spans="1:3" x14ac:dyDescent="0.2">
      <c r="A1113">
        <f t="shared" si="17"/>
        <v>1111</v>
      </c>
      <c r="B1113" s="28">
        <f ca="1">+IF(SIMULADOR2!$C$155&lt;TCEA!B1112+1,0,TCEA!B1112+1)</f>
        <v>46220</v>
      </c>
      <c r="C1113">
        <f ca="1">+SUMIF(SIMULADOR2!$C$36:$C$155,B1113,SIMULADOR2!$S$36:$S$155)</f>
        <v>0</v>
      </c>
    </row>
    <row r="1114" spans="1:3" x14ac:dyDescent="0.2">
      <c r="A1114">
        <f t="shared" si="17"/>
        <v>1112</v>
      </c>
      <c r="B1114" s="28">
        <f ca="1">+IF(SIMULADOR2!$C$155&lt;TCEA!B1113+1,0,TCEA!B1113+1)</f>
        <v>46221</v>
      </c>
      <c r="C1114">
        <f ca="1">+SUMIF(SIMULADOR2!$C$36:$C$155,B1114,SIMULADOR2!$S$36:$S$155)</f>
        <v>0</v>
      </c>
    </row>
    <row r="1115" spans="1:3" x14ac:dyDescent="0.2">
      <c r="A1115">
        <f t="shared" si="17"/>
        <v>1113</v>
      </c>
      <c r="B1115" s="28">
        <f ca="1">+IF(SIMULADOR2!$C$155&lt;TCEA!B1114+1,0,TCEA!B1114+1)</f>
        <v>46222</v>
      </c>
      <c r="C1115">
        <f ca="1">+SUMIF(SIMULADOR2!$C$36:$C$155,B1115,SIMULADOR2!$S$36:$S$155)</f>
        <v>0</v>
      </c>
    </row>
    <row r="1116" spans="1:3" x14ac:dyDescent="0.2">
      <c r="A1116">
        <f t="shared" si="17"/>
        <v>1114</v>
      </c>
      <c r="B1116" s="28">
        <f ca="1">+IF(SIMULADOR2!$C$155&lt;TCEA!B1115+1,0,TCEA!B1115+1)</f>
        <v>46223</v>
      </c>
      <c r="C1116">
        <f ca="1">+SUMIF(SIMULADOR2!$C$36:$C$155,B1116,SIMULADOR2!$S$36:$S$155)</f>
        <v>0</v>
      </c>
    </row>
    <row r="1117" spans="1:3" x14ac:dyDescent="0.2">
      <c r="A1117">
        <f t="shared" si="17"/>
        <v>1115</v>
      </c>
      <c r="B1117" s="28">
        <f ca="1">+IF(SIMULADOR2!$C$155&lt;TCEA!B1116+1,0,TCEA!B1116+1)</f>
        <v>46224</v>
      </c>
      <c r="C1117">
        <f ca="1">+SUMIF(SIMULADOR2!$C$36:$C$155,B1117,SIMULADOR2!$S$36:$S$155)</f>
        <v>0</v>
      </c>
    </row>
    <row r="1118" spans="1:3" x14ac:dyDescent="0.2">
      <c r="A1118">
        <f t="shared" si="17"/>
        <v>1116</v>
      </c>
      <c r="B1118" s="28">
        <f ca="1">+IF(SIMULADOR2!$C$155&lt;TCEA!B1117+1,0,TCEA!B1117+1)</f>
        <v>46225</v>
      </c>
      <c r="C1118">
        <f ca="1">+SUMIF(SIMULADOR2!$C$36:$C$155,B1118,SIMULADOR2!$S$36:$S$155)</f>
        <v>0</v>
      </c>
    </row>
    <row r="1119" spans="1:3" x14ac:dyDescent="0.2">
      <c r="A1119">
        <f t="shared" si="17"/>
        <v>1117</v>
      </c>
      <c r="B1119" s="28">
        <f ca="1">+IF(SIMULADOR2!$C$155&lt;TCEA!B1118+1,0,TCEA!B1118+1)</f>
        <v>46226</v>
      </c>
      <c r="C1119">
        <f ca="1">+SUMIF(SIMULADOR2!$C$36:$C$155,B1119,SIMULADOR2!$S$36:$S$155)</f>
        <v>0</v>
      </c>
    </row>
    <row r="1120" spans="1:3" x14ac:dyDescent="0.2">
      <c r="A1120">
        <f t="shared" si="17"/>
        <v>1118</v>
      </c>
      <c r="B1120" s="28">
        <f ca="1">+IF(SIMULADOR2!$C$155&lt;TCEA!B1119+1,0,TCEA!B1119+1)</f>
        <v>46227</v>
      </c>
      <c r="C1120">
        <f ca="1">+SUMIF(SIMULADOR2!$C$36:$C$155,B1120,SIMULADOR2!$S$36:$S$155)</f>
        <v>0</v>
      </c>
    </row>
    <row r="1121" spans="1:3" x14ac:dyDescent="0.2">
      <c r="A1121">
        <f t="shared" si="17"/>
        <v>1119</v>
      </c>
      <c r="B1121" s="28">
        <f ca="1">+IF(SIMULADOR2!$C$155&lt;TCEA!B1120+1,0,TCEA!B1120+1)</f>
        <v>46228</v>
      </c>
      <c r="C1121">
        <f ca="1">+SUMIF(SIMULADOR2!$C$36:$C$155,B1121,SIMULADOR2!$S$36:$S$155)</f>
        <v>0</v>
      </c>
    </row>
    <row r="1122" spans="1:3" x14ac:dyDescent="0.2">
      <c r="A1122">
        <f t="shared" si="17"/>
        <v>1120</v>
      </c>
      <c r="B1122" s="28">
        <f ca="1">+IF(SIMULADOR2!$C$155&lt;TCEA!B1121+1,0,TCEA!B1121+1)</f>
        <v>46229</v>
      </c>
      <c r="C1122">
        <f ca="1">+SUMIF(SIMULADOR2!$C$36:$C$155,B1122,SIMULADOR2!$S$36:$S$155)</f>
        <v>0</v>
      </c>
    </row>
    <row r="1123" spans="1:3" x14ac:dyDescent="0.2">
      <c r="A1123">
        <f t="shared" si="17"/>
        <v>1121</v>
      </c>
      <c r="B1123" s="28">
        <f ca="1">+IF(SIMULADOR2!$C$155&lt;TCEA!B1122+1,0,TCEA!B1122+1)</f>
        <v>46230</v>
      </c>
      <c r="C1123">
        <f ca="1">+SUMIF(SIMULADOR2!$C$36:$C$155,B1123,SIMULADOR2!$S$36:$S$155)</f>
        <v>0</v>
      </c>
    </row>
    <row r="1124" spans="1:3" x14ac:dyDescent="0.2">
      <c r="A1124">
        <f t="shared" si="17"/>
        <v>1122</v>
      </c>
      <c r="B1124" s="28">
        <f ca="1">+IF(SIMULADOR2!$C$155&lt;TCEA!B1123+1,0,TCEA!B1123+1)</f>
        <v>46231</v>
      </c>
      <c r="C1124">
        <f ca="1">+SUMIF(SIMULADOR2!$C$36:$C$155,B1124,SIMULADOR2!$S$36:$S$155)</f>
        <v>0</v>
      </c>
    </row>
    <row r="1125" spans="1:3" x14ac:dyDescent="0.2">
      <c r="A1125">
        <f t="shared" si="17"/>
        <v>1123</v>
      </c>
      <c r="B1125" s="28">
        <f ca="1">+IF(SIMULADOR2!$C$155&lt;TCEA!B1124+1,0,TCEA!B1124+1)</f>
        <v>46232</v>
      </c>
      <c r="C1125">
        <f ca="1">+SUMIF(SIMULADOR2!$C$36:$C$155,B1125,SIMULADOR2!$S$36:$S$155)</f>
        <v>0</v>
      </c>
    </row>
    <row r="1126" spans="1:3" x14ac:dyDescent="0.2">
      <c r="A1126">
        <f t="shared" si="17"/>
        <v>1124</v>
      </c>
      <c r="B1126" s="28">
        <f ca="1">+IF(SIMULADOR2!$C$155&lt;TCEA!B1125+1,0,TCEA!B1125+1)</f>
        <v>46233</v>
      </c>
      <c r="C1126">
        <f ca="1">+SUMIF(SIMULADOR2!$C$36:$C$155,B1126,SIMULADOR2!$S$36:$S$155)</f>
        <v>0</v>
      </c>
    </row>
    <row r="1127" spans="1:3" x14ac:dyDescent="0.2">
      <c r="A1127">
        <f t="shared" si="17"/>
        <v>1125</v>
      </c>
      <c r="B1127" s="28">
        <f ca="1">+IF(SIMULADOR2!$C$155&lt;TCEA!B1126+1,0,TCEA!B1126+1)</f>
        <v>46234</v>
      </c>
      <c r="C1127">
        <f ca="1">+SUMIF(SIMULADOR2!$C$36:$C$155,B1127,SIMULADOR2!$S$36:$S$155)</f>
        <v>0</v>
      </c>
    </row>
    <row r="1128" spans="1:3" x14ac:dyDescent="0.2">
      <c r="A1128">
        <f t="shared" si="17"/>
        <v>1126</v>
      </c>
      <c r="B1128" s="28">
        <f ca="1">+IF(SIMULADOR2!$C$155&lt;TCEA!B1127+1,0,TCEA!B1127+1)</f>
        <v>46235</v>
      </c>
      <c r="C1128">
        <f ca="1">+SUMIF(SIMULADOR2!$C$36:$C$155,B1128,SIMULADOR2!$S$36:$S$155)</f>
        <v>0</v>
      </c>
    </row>
    <row r="1129" spans="1:3" x14ac:dyDescent="0.2">
      <c r="A1129">
        <f t="shared" si="17"/>
        <v>1127</v>
      </c>
      <c r="B1129" s="28">
        <f ca="1">+IF(SIMULADOR2!$C$155&lt;TCEA!B1128+1,0,TCEA!B1128+1)</f>
        <v>46236</v>
      </c>
      <c r="C1129">
        <f ca="1">+SUMIF(SIMULADOR2!$C$36:$C$155,B1129,SIMULADOR2!$S$36:$S$155)</f>
        <v>0</v>
      </c>
    </row>
    <row r="1130" spans="1:3" x14ac:dyDescent="0.2">
      <c r="A1130">
        <f t="shared" si="17"/>
        <v>1128</v>
      </c>
      <c r="B1130" s="28">
        <f ca="1">+IF(SIMULADOR2!$C$155&lt;TCEA!B1129+1,0,TCEA!B1129+1)</f>
        <v>46237</v>
      </c>
      <c r="C1130">
        <f ca="1">+SUMIF(SIMULADOR2!$C$36:$C$155,B1130,SIMULADOR2!$S$36:$S$155)</f>
        <v>0</v>
      </c>
    </row>
    <row r="1131" spans="1:3" x14ac:dyDescent="0.2">
      <c r="A1131">
        <f t="shared" si="17"/>
        <v>1129</v>
      </c>
      <c r="B1131" s="28">
        <f ca="1">+IF(SIMULADOR2!$C$155&lt;TCEA!B1130+1,0,TCEA!B1130+1)</f>
        <v>46238</v>
      </c>
      <c r="C1131">
        <f ca="1">+SUMIF(SIMULADOR2!$C$36:$C$155,B1131,SIMULADOR2!$S$36:$S$155)</f>
        <v>0</v>
      </c>
    </row>
    <row r="1132" spans="1:3" x14ac:dyDescent="0.2">
      <c r="A1132">
        <f t="shared" si="17"/>
        <v>1130</v>
      </c>
      <c r="B1132" s="28">
        <f ca="1">+IF(SIMULADOR2!$C$155&lt;TCEA!B1131+1,0,TCEA!B1131+1)</f>
        <v>46239</v>
      </c>
      <c r="C1132">
        <f ca="1">+SUMIF(SIMULADOR2!$C$36:$C$155,B1132,SIMULADOR2!$S$36:$S$155)</f>
        <v>0</v>
      </c>
    </row>
    <row r="1133" spans="1:3" x14ac:dyDescent="0.2">
      <c r="A1133">
        <f t="shared" si="17"/>
        <v>1131</v>
      </c>
      <c r="B1133" s="28">
        <f ca="1">+IF(SIMULADOR2!$C$155&lt;TCEA!B1132+1,0,TCEA!B1132+1)</f>
        <v>46240</v>
      </c>
      <c r="C1133">
        <f ca="1">+SUMIF(SIMULADOR2!$C$36:$C$155,B1133,SIMULADOR2!$S$36:$S$155)</f>
        <v>0</v>
      </c>
    </row>
    <row r="1134" spans="1:3" x14ac:dyDescent="0.2">
      <c r="A1134">
        <f t="shared" si="17"/>
        <v>1132</v>
      </c>
      <c r="B1134" s="28">
        <f ca="1">+IF(SIMULADOR2!$C$155&lt;TCEA!B1133+1,0,TCEA!B1133+1)</f>
        <v>46241</v>
      </c>
      <c r="C1134">
        <f ca="1">+SUMIF(SIMULADOR2!$C$36:$C$155,B1134,SIMULADOR2!$S$36:$S$155)</f>
        <v>0</v>
      </c>
    </row>
    <row r="1135" spans="1:3" x14ac:dyDescent="0.2">
      <c r="A1135">
        <f t="shared" si="17"/>
        <v>1133</v>
      </c>
      <c r="B1135" s="28">
        <f ca="1">+IF(SIMULADOR2!$C$155&lt;TCEA!B1134+1,0,TCEA!B1134+1)</f>
        <v>46242</v>
      </c>
      <c r="C1135">
        <f ca="1">+SUMIF(SIMULADOR2!$C$36:$C$155,B1135,SIMULADOR2!$S$36:$S$155)</f>
        <v>0</v>
      </c>
    </row>
    <row r="1136" spans="1:3" x14ac:dyDescent="0.2">
      <c r="A1136">
        <f t="shared" si="17"/>
        <v>1134</v>
      </c>
      <c r="B1136" s="28">
        <f ca="1">+IF(SIMULADOR2!$C$155&lt;TCEA!B1135+1,0,TCEA!B1135+1)</f>
        <v>46243</v>
      </c>
      <c r="C1136">
        <f ca="1">+SUMIF(SIMULADOR2!$C$36:$C$155,B1136,SIMULADOR2!$S$36:$S$155)</f>
        <v>0</v>
      </c>
    </row>
    <row r="1137" spans="1:3" x14ac:dyDescent="0.2">
      <c r="A1137">
        <f t="shared" si="17"/>
        <v>1135</v>
      </c>
      <c r="B1137" s="28">
        <f ca="1">+IF(SIMULADOR2!$C$155&lt;TCEA!B1136+1,0,TCEA!B1136+1)</f>
        <v>46244</v>
      </c>
      <c r="C1137">
        <f ca="1">+SUMIF(SIMULADOR2!$C$36:$C$155,B1137,SIMULADOR2!$S$36:$S$155)</f>
        <v>0</v>
      </c>
    </row>
    <row r="1138" spans="1:3" x14ac:dyDescent="0.2">
      <c r="A1138">
        <f t="shared" si="17"/>
        <v>1136</v>
      </c>
      <c r="B1138" s="28">
        <f ca="1">+IF(SIMULADOR2!$C$155&lt;TCEA!B1137+1,0,TCEA!B1137+1)</f>
        <v>46245</v>
      </c>
      <c r="C1138">
        <f ca="1">+SUMIF(SIMULADOR2!$C$36:$C$155,B1138,SIMULADOR2!$S$36:$S$155)</f>
        <v>0</v>
      </c>
    </row>
    <row r="1139" spans="1:3" x14ac:dyDescent="0.2">
      <c r="A1139">
        <f t="shared" si="17"/>
        <v>1137</v>
      </c>
      <c r="B1139" s="28">
        <f ca="1">+IF(SIMULADOR2!$C$155&lt;TCEA!B1138+1,0,TCEA!B1138+1)</f>
        <v>46246</v>
      </c>
      <c r="C1139">
        <f ca="1">+SUMIF(SIMULADOR2!$C$36:$C$155,B1139,SIMULADOR2!$S$36:$S$155)</f>
        <v>0</v>
      </c>
    </row>
    <row r="1140" spans="1:3" x14ac:dyDescent="0.2">
      <c r="A1140">
        <f t="shared" si="17"/>
        <v>1138</v>
      </c>
      <c r="B1140" s="28">
        <f ca="1">+IF(SIMULADOR2!$C$155&lt;TCEA!B1139+1,0,TCEA!B1139+1)</f>
        <v>46247</v>
      </c>
      <c r="C1140">
        <f ca="1">+SUMIF(SIMULADOR2!$C$36:$C$155,B1140,SIMULADOR2!$S$36:$S$155)</f>
        <v>0</v>
      </c>
    </row>
    <row r="1141" spans="1:3" x14ac:dyDescent="0.2">
      <c r="A1141">
        <f t="shared" si="17"/>
        <v>1139</v>
      </c>
      <c r="B1141" s="28">
        <f ca="1">+IF(SIMULADOR2!$C$155&lt;TCEA!B1140+1,0,TCEA!B1140+1)</f>
        <v>46248</v>
      </c>
      <c r="C1141">
        <f ca="1">+SUMIF(SIMULADOR2!$C$36:$C$155,B1141,SIMULADOR2!$S$36:$S$155)</f>
        <v>0</v>
      </c>
    </row>
    <row r="1142" spans="1:3" x14ac:dyDescent="0.2">
      <c r="A1142">
        <f t="shared" si="17"/>
        <v>1140</v>
      </c>
      <c r="B1142" s="28">
        <f ca="1">+IF(SIMULADOR2!$C$155&lt;TCEA!B1141+1,0,TCEA!B1141+1)</f>
        <v>46249</v>
      </c>
      <c r="C1142">
        <f ca="1">+SUMIF(SIMULADOR2!$C$36:$C$155,B1142,SIMULADOR2!$S$36:$S$155)</f>
        <v>0</v>
      </c>
    </row>
    <row r="1143" spans="1:3" x14ac:dyDescent="0.2">
      <c r="A1143">
        <f t="shared" si="17"/>
        <v>1141</v>
      </c>
      <c r="B1143" s="28">
        <f ca="1">+IF(SIMULADOR2!$C$155&lt;TCEA!B1142+1,0,TCEA!B1142+1)</f>
        <v>46250</v>
      </c>
      <c r="C1143">
        <f ca="1">+SUMIF(SIMULADOR2!$C$36:$C$155,B1143,SIMULADOR2!$S$36:$S$155)</f>
        <v>0</v>
      </c>
    </row>
    <row r="1144" spans="1:3" x14ac:dyDescent="0.2">
      <c r="A1144">
        <f t="shared" si="17"/>
        <v>1142</v>
      </c>
      <c r="B1144" s="28">
        <f ca="1">+IF(SIMULADOR2!$C$155&lt;TCEA!B1143+1,0,TCEA!B1143+1)</f>
        <v>46251</v>
      </c>
      <c r="C1144">
        <f ca="1">+SUMIF(SIMULADOR2!$C$36:$C$155,B1144,SIMULADOR2!$S$36:$S$155)</f>
        <v>0</v>
      </c>
    </row>
    <row r="1145" spans="1:3" x14ac:dyDescent="0.2">
      <c r="A1145">
        <f t="shared" si="17"/>
        <v>1143</v>
      </c>
      <c r="B1145" s="28">
        <f ca="1">+IF(SIMULADOR2!$C$155&lt;TCEA!B1144+1,0,TCEA!B1144+1)</f>
        <v>46252</v>
      </c>
      <c r="C1145">
        <f ca="1">+SUMIF(SIMULADOR2!$C$36:$C$155,B1145,SIMULADOR2!$S$36:$S$155)</f>
        <v>0</v>
      </c>
    </row>
    <row r="1146" spans="1:3" x14ac:dyDescent="0.2">
      <c r="A1146">
        <f t="shared" si="17"/>
        <v>1144</v>
      </c>
      <c r="B1146" s="28">
        <f ca="1">+IF(SIMULADOR2!$C$155&lt;TCEA!B1145+1,0,TCEA!B1145+1)</f>
        <v>46253</v>
      </c>
      <c r="C1146">
        <f ca="1">+SUMIF(SIMULADOR2!$C$36:$C$155,B1146,SIMULADOR2!$S$36:$S$155)</f>
        <v>0</v>
      </c>
    </row>
    <row r="1147" spans="1:3" x14ac:dyDescent="0.2">
      <c r="A1147">
        <f t="shared" si="17"/>
        <v>1145</v>
      </c>
      <c r="B1147" s="28">
        <f ca="1">+IF(SIMULADOR2!$C$155&lt;TCEA!B1146+1,0,TCEA!B1146+1)</f>
        <v>46254</v>
      </c>
      <c r="C1147">
        <f ca="1">+SUMIF(SIMULADOR2!$C$36:$C$155,B1147,SIMULADOR2!$S$36:$S$155)</f>
        <v>0</v>
      </c>
    </row>
    <row r="1148" spans="1:3" x14ac:dyDescent="0.2">
      <c r="A1148">
        <f t="shared" si="17"/>
        <v>1146</v>
      </c>
      <c r="B1148" s="28">
        <f ca="1">+IF(SIMULADOR2!$C$155&lt;TCEA!B1147+1,0,TCEA!B1147+1)</f>
        <v>46255</v>
      </c>
      <c r="C1148">
        <f ca="1">+SUMIF(SIMULADOR2!$C$36:$C$155,B1148,SIMULADOR2!$S$36:$S$155)</f>
        <v>0</v>
      </c>
    </row>
    <row r="1149" spans="1:3" x14ac:dyDescent="0.2">
      <c r="A1149">
        <f t="shared" si="17"/>
        <v>1147</v>
      </c>
      <c r="B1149" s="28">
        <f ca="1">+IF(SIMULADOR2!$C$155&lt;TCEA!B1148+1,0,TCEA!B1148+1)</f>
        <v>46256</v>
      </c>
      <c r="C1149">
        <f ca="1">+SUMIF(SIMULADOR2!$C$36:$C$155,B1149,SIMULADOR2!$S$36:$S$155)</f>
        <v>0</v>
      </c>
    </row>
    <row r="1150" spans="1:3" x14ac:dyDescent="0.2">
      <c r="A1150">
        <f t="shared" si="17"/>
        <v>1148</v>
      </c>
      <c r="B1150" s="28">
        <f ca="1">+IF(SIMULADOR2!$C$155&lt;TCEA!B1149+1,0,TCEA!B1149+1)</f>
        <v>46257</v>
      </c>
      <c r="C1150">
        <f ca="1">+SUMIF(SIMULADOR2!$C$36:$C$155,B1150,SIMULADOR2!$S$36:$S$155)</f>
        <v>0</v>
      </c>
    </row>
    <row r="1151" spans="1:3" x14ac:dyDescent="0.2">
      <c r="A1151">
        <f t="shared" si="17"/>
        <v>1149</v>
      </c>
      <c r="B1151" s="28">
        <f ca="1">+IF(SIMULADOR2!$C$155&lt;TCEA!B1150+1,0,TCEA!B1150+1)</f>
        <v>46258</v>
      </c>
      <c r="C1151">
        <f ca="1">+SUMIF(SIMULADOR2!$C$36:$C$155,B1151,SIMULADOR2!$S$36:$S$155)</f>
        <v>0</v>
      </c>
    </row>
    <row r="1152" spans="1:3" x14ac:dyDescent="0.2">
      <c r="A1152">
        <f t="shared" si="17"/>
        <v>1150</v>
      </c>
      <c r="B1152" s="28">
        <f ca="1">+IF(SIMULADOR2!$C$155&lt;TCEA!B1151+1,0,TCEA!B1151+1)</f>
        <v>46259</v>
      </c>
      <c r="C1152">
        <f ca="1">+SUMIF(SIMULADOR2!$C$36:$C$155,B1152,SIMULADOR2!$S$36:$S$155)</f>
        <v>0</v>
      </c>
    </row>
    <row r="1153" spans="1:3" x14ac:dyDescent="0.2">
      <c r="A1153">
        <f t="shared" si="17"/>
        <v>1151</v>
      </c>
      <c r="B1153" s="28">
        <f ca="1">+IF(SIMULADOR2!$C$155&lt;TCEA!B1152+1,0,TCEA!B1152+1)</f>
        <v>46260</v>
      </c>
      <c r="C1153">
        <f ca="1">+SUMIF(SIMULADOR2!$C$36:$C$155,B1153,SIMULADOR2!$S$36:$S$155)</f>
        <v>0</v>
      </c>
    </row>
    <row r="1154" spans="1:3" x14ac:dyDescent="0.2">
      <c r="A1154">
        <f t="shared" si="17"/>
        <v>1152</v>
      </c>
      <c r="B1154" s="28">
        <f ca="1">+IF(SIMULADOR2!$C$155&lt;TCEA!B1153+1,0,TCEA!B1153+1)</f>
        <v>46261</v>
      </c>
      <c r="C1154">
        <f ca="1">+SUMIF(SIMULADOR2!$C$36:$C$155,B1154,SIMULADOR2!$S$36:$S$155)</f>
        <v>0</v>
      </c>
    </row>
    <row r="1155" spans="1:3" x14ac:dyDescent="0.2">
      <c r="A1155">
        <f t="shared" si="17"/>
        <v>1153</v>
      </c>
      <c r="B1155" s="28">
        <f ca="1">+IF(SIMULADOR2!$C$155&lt;TCEA!B1154+1,0,TCEA!B1154+1)</f>
        <v>46262</v>
      </c>
      <c r="C1155">
        <f ca="1">+SUMIF(SIMULADOR2!$C$36:$C$155,B1155,SIMULADOR2!$S$36:$S$155)</f>
        <v>0</v>
      </c>
    </row>
    <row r="1156" spans="1:3" x14ac:dyDescent="0.2">
      <c r="A1156">
        <f t="shared" si="17"/>
        <v>1154</v>
      </c>
      <c r="B1156" s="28">
        <f ca="1">+IF(SIMULADOR2!$C$155&lt;TCEA!B1155+1,0,TCEA!B1155+1)</f>
        <v>46263</v>
      </c>
      <c r="C1156">
        <f ca="1">+SUMIF(SIMULADOR2!$C$36:$C$155,B1156,SIMULADOR2!$S$36:$S$155)</f>
        <v>0</v>
      </c>
    </row>
    <row r="1157" spans="1:3" x14ac:dyDescent="0.2">
      <c r="A1157">
        <f t="shared" ref="A1157:A1220" si="18">+A1156+1</f>
        <v>1155</v>
      </c>
      <c r="B1157" s="28">
        <f ca="1">+IF(SIMULADOR2!$C$155&lt;TCEA!B1156+1,0,TCEA!B1156+1)</f>
        <v>46264</v>
      </c>
      <c r="C1157">
        <f ca="1">+SUMIF(SIMULADOR2!$C$36:$C$155,B1157,SIMULADOR2!$S$36:$S$155)</f>
        <v>0</v>
      </c>
    </row>
    <row r="1158" spans="1:3" x14ac:dyDescent="0.2">
      <c r="A1158">
        <f t="shared" si="18"/>
        <v>1156</v>
      </c>
      <c r="B1158" s="28">
        <f ca="1">+IF(SIMULADOR2!$C$155&lt;TCEA!B1157+1,0,TCEA!B1157+1)</f>
        <v>46265</v>
      </c>
      <c r="C1158">
        <f ca="1">+SUMIF(SIMULADOR2!$C$36:$C$155,B1158,SIMULADOR2!$S$36:$S$155)</f>
        <v>0</v>
      </c>
    </row>
    <row r="1159" spans="1:3" x14ac:dyDescent="0.2">
      <c r="A1159">
        <f t="shared" si="18"/>
        <v>1157</v>
      </c>
      <c r="B1159" s="28">
        <f ca="1">+IF(SIMULADOR2!$C$155&lt;TCEA!B1158+1,0,TCEA!B1158+1)</f>
        <v>46266</v>
      </c>
      <c r="C1159">
        <f ca="1">+SUMIF(SIMULADOR2!$C$36:$C$155,B1159,SIMULADOR2!$S$36:$S$155)</f>
        <v>0</v>
      </c>
    </row>
    <row r="1160" spans="1:3" x14ac:dyDescent="0.2">
      <c r="A1160">
        <f t="shared" si="18"/>
        <v>1158</v>
      </c>
      <c r="B1160" s="28">
        <f ca="1">+IF(SIMULADOR2!$C$155&lt;TCEA!B1159+1,0,TCEA!B1159+1)</f>
        <v>46267</v>
      </c>
      <c r="C1160">
        <f ca="1">+SUMIF(SIMULADOR2!$C$36:$C$155,B1160,SIMULADOR2!$S$36:$S$155)</f>
        <v>0</v>
      </c>
    </row>
    <row r="1161" spans="1:3" x14ac:dyDescent="0.2">
      <c r="A1161">
        <f t="shared" si="18"/>
        <v>1159</v>
      </c>
      <c r="B1161" s="28">
        <f ca="1">+IF(SIMULADOR2!$C$155&lt;TCEA!B1160+1,0,TCEA!B1160+1)</f>
        <v>46268</v>
      </c>
      <c r="C1161">
        <f ca="1">+SUMIF(SIMULADOR2!$C$36:$C$155,B1161,SIMULADOR2!$S$36:$S$155)</f>
        <v>0</v>
      </c>
    </row>
    <row r="1162" spans="1:3" x14ac:dyDescent="0.2">
      <c r="A1162">
        <f t="shared" si="18"/>
        <v>1160</v>
      </c>
      <c r="B1162" s="28">
        <f ca="1">+IF(SIMULADOR2!$C$155&lt;TCEA!B1161+1,0,TCEA!B1161+1)</f>
        <v>46269</v>
      </c>
      <c r="C1162">
        <f ca="1">+SUMIF(SIMULADOR2!$C$36:$C$155,B1162,SIMULADOR2!$S$36:$S$155)</f>
        <v>0</v>
      </c>
    </row>
    <row r="1163" spans="1:3" x14ac:dyDescent="0.2">
      <c r="A1163">
        <f t="shared" si="18"/>
        <v>1161</v>
      </c>
      <c r="B1163" s="28">
        <f ca="1">+IF(SIMULADOR2!$C$155&lt;TCEA!B1162+1,0,TCEA!B1162+1)</f>
        <v>46270</v>
      </c>
      <c r="C1163">
        <f ca="1">+SUMIF(SIMULADOR2!$C$36:$C$155,B1163,SIMULADOR2!$S$36:$S$155)</f>
        <v>0</v>
      </c>
    </row>
    <row r="1164" spans="1:3" x14ac:dyDescent="0.2">
      <c r="A1164">
        <f t="shared" si="18"/>
        <v>1162</v>
      </c>
      <c r="B1164" s="28">
        <f ca="1">+IF(SIMULADOR2!$C$155&lt;TCEA!B1163+1,0,TCEA!B1163+1)</f>
        <v>46271</v>
      </c>
      <c r="C1164">
        <f ca="1">+SUMIF(SIMULADOR2!$C$36:$C$155,B1164,SIMULADOR2!$S$36:$S$155)</f>
        <v>0</v>
      </c>
    </row>
    <row r="1165" spans="1:3" x14ac:dyDescent="0.2">
      <c r="A1165">
        <f t="shared" si="18"/>
        <v>1163</v>
      </c>
      <c r="B1165" s="28">
        <f ca="1">+IF(SIMULADOR2!$C$155&lt;TCEA!B1164+1,0,TCEA!B1164+1)</f>
        <v>46272</v>
      </c>
      <c r="C1165">
        <f ca="1">+SUMIF(SIMULADOR2!$C$36:$C$155,B1165,SIMULADOR2!$S$36:$S$155)</f>
        <v>0</v>
      </c>
    </row>
    <row r="1166" spans="1:3" x14ac:dyDescent="0.2">
      <c r="A1166">
        <f t="shared" si="18"/>
        <v>1164</v>
      </c>
      <c r="B1166" s="28">
        <f ca="1">+IF(SIMULADOR2!$C$155&lt;TCEA!B1165+1,0,TCEA!B1165+1)</f>
        <v>46273</v>
      </c>
      <c r="C1166">
        <f ca="1">+SUMIF(SIMULADOR2!$C$36:$C$155,B1166,SIMULADOR2!$S$36:$S$155)</f>
        <v>0</v>
      </c>
    </row>
    <row r="1167" spans="1:3" x14ac:dyDescent="0.2">
      <c r="A1167">
        <f t="shared" si="18"/>
        <v>1165</v>
      </c>
      <c r="B1167" s="28">
        <f ca="1">+IF(SIMULADOR2!$C$155&lt;TCEA!B1166+1,0,TCEA!B1166+1)</f>
        <v>46274</v>
      </c>
      <c r="C1167">
        <f ca="1">+SUMIF(SIMULADOR2!$C$36:$C$155,B1167,SIMULADOR2!$S$36:$S$155)</f>
        <v>0</v>
      </c>
    </row>
    <row r="1168" spans="1:3" x14ac:dyDescent="0.2">
      <c r="A1168">
        <f t="shared" si="18"/>
        <v>1166</v>
      </c>
      <c r="B1168" s="28">
        <f ca="1">+IF(SIMULADOR2!$C$155&lt;TCEA!B1167+1,0,TCEA!B1167+1)</f>
        <v>46275</v>
      </c>
      <c r="C1168">
        <f ca="1">+SUMIF(SIMULADOR2!$C$36:$C$155,B1168,SIMULADOR2!$S$36:$S$155)</f>
        <v>0</v>
      </c>
    </row>
    <row r="1169" spans="1:3" x14ac:dyDescent="0.2">
      <c r="A1169">
        <f t="shared" si="18"/>
        <v>1167</v>
      </c>
      <c r="B1169" s="28">
        <f ca="1">+IF(SIMULADOR2!$C$155&lt;TCEA!B1168+1,0,TCEA!B1168+1)</f>
        <v>46276</v>
      </c>
      <c r="C1169">
        <f ca="1">+SUMIF(SIMULADOR2!$C$36:$C$155,B1169,SIMULADOR2!$S$36:$S$155)</f>
        <v>0</v>
      </c>
    </row>
    <row r="1170" spans="1:3" x14ac:dyDescent="0.2">
      <c r="A1170">
        <f t="shared" si="18"/>
        <v>1168</v>
      </c>
      <c r="B1170" s="28">
        <f ca="1">+IF(SIMULADOR2!$C$155&lt;TCEA!B1169+1,0,TCEA!B1169+1)</f>
        <v>46277</v>
      </c>
      <c r="C1170">
        <f ca="1">+SUMIF(SIMULADOR2!$C$36:$C$155,B1170,SIMULADOR2!$S$36:$S$155)</f>
        <v>0</v>
      </c>
    </row>
    <row r="1171" spans="1:3" x14ac:dyDescent="0.2">
      <c r="A1171">
        <f t="shared" si="18"/>
        <v>1169</v>
      </c>
      <c r="B1171" s="28">
        <f ca="1">+IF(SIMULADOR2!$C$155&lt;TCEA!B1170+1,0,TCEA!B1170+1)</f>
        <v>46278</v>
      </c>
      <c r="C1171">
        <f ca="1">+SUMIF(SIMULADOR2!$C$36:$C$155,B1171,SIMULADOR2!$S$36:$S$155)</f>
        <v>0</v>
      </c>
    </row>
    <row r="1172" spans="1:3" x14ac:dyDescent="0.2">
      <c r="A1172">
        <f t="shared" si="18"/>
        <v>1170</v>
      </c>
      <c r="B1172" s="28">
        <f ca="1">+IF(SIMULADOR2!$C$155&lt;TCEA!B1171+1,0,TCEA!B1171+1)</f>
        <v>46279</v>
      </c>
      <c r="C1172">
        <f ca="1">+SUMIF(SIMULADOR2!$C$36:$C$155,B1172,SIMULADOR2!$S$36:$S$155)</f>
        <v>0</v>
      </c>
    </row>
    <row r="1173" spans="1:3" x14ac:dyDescent="0.2">
      <c r="A1173">
        <f t="shared" si="18"/>
        <v>1171</v>
      </c>
      <c r="B1173" s="28">
        <f ca="1">+IF(SIMULADOR2!$C$155&lt;TCEA!B1172+1,0,TCEA!B1172+1)</f>
        <v>46280</v>
      </c>
      <c r="C1173">
        <f ca="1">+SUMIF(SIMULADOR2!$C$36:$C$155,B1173,SIMULADOR2!$S$36:$S$155)</f>
        <v>0</v>
      </c>
    </row>
    <row r="1174" spans="1:3" x14ac:dyDescent="0.2">
      <c r="A1174">
        <f t="shared" si="18"/>
        <v>1172</v>
      </c>
      <c r="B1174" s="28">
        <f ca="1">+IF(SIMULADOR2!$C$155&lt;TCEA!B1173+1,0,TCEA!B1173+1)</f>
        <v>46281</v>
      </c>
      <c r="C1174">
        <f ca="1">+SUMIF(SIMULADOR2!$C$36:$C$155,B1174,SIMULADOR2!$S$36:$S$155)</f>
        <v>0</v>
      </c>
    </row>
    <row r="1175" spans="1:3" x14ac:dyDescent="0.2">
      <c r="A1175">
        <f t="shared" si="18"/>
        <v>1173</v>
      </c>
      <c r="B1175" s="28">
        <f ca="1">+IF(SIMULADOR2!$C$155&lt;TCEA!B1174+1,0,TCEA!B1174+1)</f>
        <v>46282</v>
      </c>
      <c r="C1175">
        <f ca="1">+SUMIF(SIMULADOR2!$C$36:$C$155,B1175,SIMULADOR2!$S$36:$S$155)</f>
        <v>0</v>
      </c>
    </row>
    <row r="1176" spans="1:3" x14ac:dyDescent="0.2">
      <c r="A1176">
        <f t="shared" si="18"/>
        <v>1174</v>
      </c>
      <c r="B1176" s="28">
        <f ca="1">+IF(SIMULADOR2!$C$155&lt;TCEA!B1175+1,0,TCEA!B1175+1)</f>
        <v>46283</v>
      </c>
      <c r="C1176">
        <f ca="1">+SUMIF(SIMULADOR2!$C$36:$C$155,B1176,SIMULADOR2!$S$36:$S$155)</f>
        <v>0</v>
      </c>
    </row>
    <row r="1177" spans="1:3" x14ac:dyDescent="0.2">
      <c r="A1177">
        <f t="shared" si="18"/>
        <v>1175</v>
      </c>
      <c r="B1177" s="28">
        <f ca="1">+IF(SIMULADOR2!$C$155&lt;TCEA!B1176+1,0,TCEA!B1176+1)</f>
        <v>46284</v>
      </c>
      <c r="C1177">
        <f ca="1">+SUMIF(SIMULADOR2!$C$36:$C$155,B1177,SIMULADOR2!$S$36:$S$155)</f>
        <v>0</v>
      </c>
    </row>
    <row r="1178" spans="1:3" x14ac:dyDescent="0.2">
      <c r="A1178">
        <f t="shared" si="18"/>
        <v>1176</v>
      </c>
      <c r="B1178" s="28">
        <f ca="1">+IF(SIMULADOR2!$C$155&lt;TCEA!B1177+1,0,TCEA!B1177+1)</f>
        <v>46285</v>
      </c>
      <c r="C1178">
        <f ca="1">+SUMIF(SIMULADOR2!$C$36:$C$155,B1178,SIMULADOR2!$S$36:$S$155)</f>
        <v>0</v>
      </c>
    </row>
    <row r="1179" spans="1:3" x14ac:dyDescent="0.2">
      <c r="A1179">
        <f t="shared" si="18"/>
        <v>1177</v>
      </c>
      <c r="B1179" s="28">
        <f ca="1">+IF(SIMULADOR2!$C$155&lt;TCEA!B1178+1,0,TCEA!B1178+1)</f>
        <v>46286</v>
      </c>
      <c r="C1179">
        <f ca="1">+SUMIF(SIMULADOR2!$C$36:$C$155,B1179,SIMULADOR2!$S$36:$S$155)</f>
        <v>0</v>
      </c>
    </row>
    <row r="1180" spans="1:3" x14ac:dyDescent="0.2">
      <c r="A1180">
        <f t="shared" si="18"/>
        <v>1178</v>
      </c>
      <c r="B1180" s="28">
        <f ca="1">+IF(SIMULADOR2!$C$155&lt;TCEA!B1179+1,0,TCEA!B1179+1)</f>
        <v>46287</v>
      </c>
      <c r="C1180">
        <f ca="1">+SUMIF(SIMULADOR2!$C$36:$C$155,B1180,SIMULADOR2!$S$36:$S$155)</f>
        <v>0</v>
      </c>
    </row>
    <row r="1181" spans="1:3" x14ac:dyDescent="0.2">
      <c r="A1181">
        <f t="shared" si="18"/>
        <v>1179</v>
      </c>
      <c r="B1181" s="28">
        <f ca="1">+IF(SIMULADOR2!$C$155&lt;TCEA!B1180+1,0,TCEA!B1180+1)</f>
        <v>46288</v>
      </c>
      <c r="C1181">
        <f ca="1">+SUMIF(SIMULADOR2!$C$36:$C$155,B1181,SIMULADOR2!$S$36:$S$155)</f>
        <v>0</v>
      </c>
    </row>
    <row r="1182" spans="1:3" x14ac:dyDescent="0.2">
      <c r="A1182">
        <f t="shared" si="18"/>
        <v>1180</v>
      </c>
      <c r="B1182" s="28">
        <f ca="1">+IF(SIMULADOR2!$C$155&lt;TCEA!B1181+1,0,TCEA!B1181+1)</f>
        <v>46289</v>
      </c>
      <c r="C1182">
        <f ca="1">+SUMIF(SIMULADOR2!$C$36:$C$155,B1182,SIMULADOR2!$S$36:$S$155)</f>
        <v>0</v>
      </c>
    </row>
    <row r="1183" spans="1:3" x14ac:dyDescent="0.2">
      <c r="A1183">
        <f t="shared" si="18"/>
        <v>1181</v>
      </c>
      <c r="B1183" s="28">
        <f ca="1">+IF(SIMULADOR2!$C$155&lt;TCEA!B1182+1,0,TCEA!B1182+1)</f>
        <v>46290</v>
      </c>
      <c r="C1183">
        <f ca="1">+SUMIF(SIMULADOR2!$C$36:$C$155,B1183,SIMULADOR2!$S$36:$S$155)</f>
        <v>0</v>
      </c>
    </row>
    <row r="1184" spans="1:3" x14ac:dyDescent="0.2">
      <c r="A1184">
        <f t="shared" si="18"/>
        <v>1182</v>
      </c>
      <c r="B1184" s="28">
        <f ca="1">+IF(SIMULADOR2!$C$155&lt;TCEA!B1183+1,0,TCEA!B1183+1)</f>
        <v>46291</v>
      </c>
      <c r="C1184">
        <f ca="1">+SUMIF(SIMULADOR2!$C$36:$C$155,B1184,SIMULADOR2!$S$36:$S$155)</f>
        <v>0</v>
      </c>
    </row>
    <row r="1185" spans="1:3" x14ac:dyDescent="0.2">
      <c r="A1185">
        <f t="shared" si="18"/>
        <v>1183</v>
      </c>
      <c r="B1185" s="28">
        <f ca="1">+IF(SIMULADOR2!$C$155&lt;TCEA!B1184+1,0,TCEA!B1184+1)</f>
        <v>46292</v>
      </c>
      <c r="C1185">
        <f ca="1">+SUMIF(SIMULADOR2!$C$36:$C$155,B1185,SIMULADOR2!$S$36:$S$155)</f>
        <v>0</v>
      </c>
    </row>
    <row r="1186" spans="1:3" x14ac:dyDescent="0.2">
      <c r="A1186">
        <f t="shared" si="18"/>
        <v>1184</v>
      </c>
      <c r="B1186" s="28">
        <f ca="1">+IF(SIMULADOR2!$C$155&lt;TCEA!B1185+1,0,TCEA!B1185+1)</f>
        <v>46293</v>
      </c>
      <c r="C1186">
        <f ca="1">+SUMIF(SIMULADOR2!$C$36:$C$155,B1186,SIMULADOR2!$S$36:$S$155)</f>
        <v>0</v>
      </c>
    </row>
    <row r="1187" spans="1:3" x14ac:dyDescent="0.2">
      <c r="A1187">
        <f t="shared" si="18"/>
        <v>1185</v>
      </c>
      <c r="B1187" s="28">
        <f ca="1">+IF(SIMULADOR2!$C$155&lt;TCEA!B1186+1,0,TCEA!B1186+1)</f>
        <v>46294</v>
      </c>
      <c r="C1187">
        <f ca="1">+SUMIF(SIMULADOR2!$C$36:$C$155,B1187,SIMULADOR2!$S$36:$S$155)</f>
        <v>0</v>
      </c>
    </row>
    <row r="1188" spans="1:3" x14ac:dyDescent="0.2">
      <c r="A1188">
        <f t="shared" si="18"/>
        <v>1186</v>
      </c>
      <c r="B1188" s="28">
        <f ca="1">+IF(SIMULADOR2!$C$155&lt;TCEA!B1187+1,0,TCEA!B1187+1)</f>
        <v>46295</v>
      </c>
      <c r="C1188">
        <f ca="1">+SUMIF(SIMULADOR2!$C$36:$C$155,B1188,SIMULADOR2!$S$36:$S$155)</f>
        <v>0</v>
      </c>
    </row>
    <row r="1189" spans="1:3" x14ac:dyDescent="0.2">
      <c r="A1189">
        <f t="shared" si="18"/>
        <v>1187</v>
      </c>
      <c r="B1189" s="28">
        <f ca="1">+IF(SIMULADOR2!$C$155&lt;TCEA!B1188+1,0,TCEA!B1188+1)</f>
        <v>46296</v>
      </c>
      <c r="C1189">
        <f ca="1">+SUMIF(SIMULADOR2!$C$36:$C$155,B1189,SIMULADOR2!$S$36:$S$155)</f>
        <v>0</v>
      </c>
    </row>
    <row r="1190" spans="1:3" x14ac:dyDescent="0.2">
      <c r="A1190">
        <f t="shared" si="18"/>
        <v>1188</v>
      </c>
      <c r="B1190" s="28">
        <f ca="1">+IF(SIMULADOR2!$C$155&lt;TCEA!B1189+1,0,TCEA!B1189+1)</f>
        <v>46297</v>
      </c>
      <c r="C1190">
        <f ca="1">+SUMIF(SIMULADOR2!$C$36:$C$155,B1190,SIMULADOR2!$S$36:$S$155)</f>
        <v>0</v>
      </c>
    </row>
    <row r="1191" spans="1:3" x14ac:dyDescent="0.2">
      <c r="A1191">
        <f t="shared" si="18"/>
        <v>1189</v>
      </c>
      <c r="B1191" s="28">
        <f ca="1">+IF(SIMULADOR2!$C$155&lt;TCEA!B1190+1,0,TCEA!B1190+1)</f>
        <v>46298</v>
      </c>
      <c r="C1191">
        <f ca="1">+SUMIF(SIMULADOR2!$C$36:$C$155,B1191,SIMULADOR2!$S$36:$S$155)</f>
        <v>0</v>
      </c>
    </row>
    <row r="1192" spans="1:3" x14ac:dyDescent="0.2">
      <c r="A1192">
        <f t="shared" si="18"/>
        <v>1190</v>
      </c>
      <c r="B1192" s="28">
        <f ca="1">+IF(SIMULADOR2!$C$155&lt;TCEA!B1191+1,0,TCEA!B1191+1)</f>
        <v>46299</v>
      </c>
      <c r="C1192">
        <f ca="1">+SUMIF(SIMULADOR2!$C$36:$C$155,B1192,SIMULADOR2!$S$36:$S$155)</f>
        <v>0</v>
      </c>
    </row>
    <row r="1193" spans="1:3" x14ac:dyDescent="0.2">
      <c r="A1193">
        <f t="shared" si="18"/>
        <v>1191</v>
      </c>
      <c r="B1193" s="28">
        <f ca="1">+IF(SIMULADOR2!$C$155&lt;TCEA!B1192+1,0,TCEA!B1192+1)</f>
        <v>46300</v>
      </c>
      <c r="C1193">
        <f ca="1">+SUMIF(SIMULADOR2!$C$36:$C$155,B1193,SIMULADOR2!$S$36:$S$155)</f>
        <v>0</v>
      </c>
    </row>
    <row r="1194" spans="1:3" x14ac:dyDescent="0.2">
      <c r="A1194">
        <f t="shared" si="18"/>
        <v>1192</v>
      </c>
      <c r="B1194" s="28">
        <f ca="1">+IF(SIMULADOR2!$C$155&lt;TCEA!B1193+1,0,TCEA!B1193+1)</f>
        <v>46301</v>
      </c>
      <c r="C1194">
        <f ca="1">+SUMIF(SIMULADOR2!$C$36:$C$155,B1194,SIMULADOR2!$S$36:$S$155)</f>
        <v>0</v>
      </c>
    </row>
    <row r="1195" spans="1:3" x14ac:dyDescent="0.2">
      <c r="A1195">
        <f t="shared" si="18"/>
        <v>1193</v>
      </c>
      <c r="B1195" s="28">
        <f ca="1">+IF(SIMULADOR2!$C$155&lt;TCEA!B1194+1,0,TCEA!B1194+1)</f>
        <v>46302</v>
      </c>
      <c r="C1195">
        <f ca="1">+SUMIF(SIMULADOR2!$C$36:$C$155,B1195,SIMULADOR2!$S$36:$S$155)</f>
        <v>0</v>
      </c>
    </row>
    <row r="1196" spans="1:3" x14ac:dyDescent="0.2">
      <c r="A1196">
        <f t="shared" si="18"/>
        <v>1194</v>
      </c>
      <c r="B1196" s="28">
        <f ca="1">+IF(SIMULADOR2!$C$155&lt;TCEA!B1195+1,0,TCEA!B1195+1)</f>
        <v>46303</v>
      </c>
      <c r="C1196">
        <f ca="1">+SUMIF(SIMULADOR2!$C$36:$C$155,B1196,SIMULADOR2!$S$36:$S$155)</f>
        <v>0</v>
      </c>
    </row>
    <row r="1197" spans="1:3" x14ac:dyDescent="0.2">
      <c r="A1197">
        <f t="shared" si="18"/>
        <v>1195</v>
      </c>
      <c r="B1197" s="28">
        <f ca="1">+IF(SIMULADOR2!$C$155&lt;TCEA!B1196+1,0,TCEA!B1196+1)</f>
        <v>46304</v>
      </c>
      <c r="C1197">
        <f ca="1">+SUMIF(SIMULADOR2!$C$36:$C$155,B1197,SIMULADOR2!$S$36:$S$155)</f>
        <v>0</v>
      </c>
    </row>
    <row r="1198" spans="1:3" x14ac:dyDescent="0.2">
      <c r="A1198">
        <f t="shared" si="18"/>
        <v>1196</v>
      </c>
      <c r="B1198" s="28">
        <f ca="1">+IF(SIMULADOR2!$C$155&lt;TCEA!B1197+1,0,TCEA!B1197+1)</f>
        <v>46305</v>
      </c>
      <c r="C1198">
        <f ca="1">+SUMIF(SIMULADOR2!$C$36:$C$155,B1198,SIMULADOR2!$S$36:$S$155)</f>
        <v>0</v>
      </c>
    </row>
    <row r="1199" spans="1:3" x14ac:dyDescent="0.2">
      <c r="A1199">
        <f t="shared" si="18"/>
        <v>1197</v>
      </c>
      <c r="B1199" s="28">
        <f ca="1">+IF(SIMULADOR2!$C$155&lt;TCEA!B1198+1,0,TCEA!B1198+1)</f>
        <v>46306</v>
      </c>
      <c r="C1199">
        <f ca="1">+SUMIF(SIMULADOR2!$C$36:$C$155,B1199,SIMULADOR2!$S$36:$S$155)</f>
        <v>0</v>
      </c>
    </row>
    <row r="1200" spans="1:3" x14ac:dyDescent="0.2">
      <c r="A1200">
        <f t="shared" si="18"/>
        <v>1198</v>
      </c>
      <c r="B1200" s="28">
        <f ca="1">+IF(SIMULADOR2!$C$155&lt;TCEA!B1199+1,0,TCEA!B1199+1)</f>
        <v>46307</v>
      </c>
      <c r="C1200">
        <f ca="1">+SUMIF(SIMULADOR2!$C$36:$C$155,B1200,SIMULADOR2!$S$36:$S$155)</f>
        <v>0</v>
      </c>
    </row>
    <row r="1201" spans="1:3" x14ac:dyDescent="0.2">
      <c r="A1201">
        <f t="shared" si="18"/>
        <v>1199</v>
      </c>
      <c r="B1201" s="28">
        <f ca="1">+IF(SIMULADOR2!$C$155&lt;TCEA!B1200+1,0,TCEA!B1200+1)</f>
        <v>46308</v>
      </c>
      <c r="C1201">
        <f ca="1">+SUMIF(SIMULADOR2!$C$36:$C$155,B1201,SIMULADOR2!$S$36:$S$155)</f>
        <v>0</v>
      </c>
    </row>
    <row r="1202" spans="1:3" x14ac:dyDescent="0.2">
      <c r="A1202">
        <f t="shared" si="18"/>
        <v>1200</v>
      </c>
      <c r="B1202" s="28">
        <f ca="1">+IF(SIMULADOR2!$C$155&lt;TCEA!B1201+1,0,TCEA!B1201+1)</f>
        <v>46309</v>
      </c>
      <c r="C1202">
        <f ca="1">+SUMIF(SIMULADOR2!$C$36:$C$155,B1202,SIMULADOR2!$S$36:$S$155)</f>
        <v>0</v>
      </c>
    </row>
    <row r="1203" spans="1:3" x14ac:dyDescent="0.2">
      <c r="A1203">
        <f t="shared" si="18"/>
        <v>1201</v>
      </c>
      <c r="B1203" s="28">
        <f ca="1">+IF(SIMULADOR2!$C$155&lt;TCEA!B1202+1,0,TCEA!B1202+1)</f>
        <v>46310</v>
      </c>
      <c r="C1203">
        <f ca="1">+SUMIF(SIMULADOR2!$C$36:$C$155,B1203,SIMULADOR2!$S$36:$S$155)</f>
        <v>0</v>
      </c>
    </row>
    <row r="1204" spans="1:3" x14ac:dyDescent="0.2">
      <c r="A1204">
        <f t="shared" si="18"/>
        <v>1202</v>
      </c>
      <c r="B1204" s="28">
        <f ca="1">+IF(SIMULADOR2!$C$155&lt;TCEA!B1203+1,0,TCEA!B1203+1)</f>
        <v>46311</v>
      </c>
      <c r="C1204">
        <f ca="1">+SUMIF(SIMULADOR2!$C$36:$C$155,B1204,SIMULADOR2!$S$36:$S$155)</f>
        <v>0</v>
      </c>
    </row>
    <row r="1205" spans="1:3" x14ac:dyDescent="0.2">
      <c r="A1205">
        <f t="shared" si="18"/>
        <v>1203</v>
      </c>
      <c r="B1205" s="28">
        <f ca="1">+IF(SIMULADOR2!$C$155&lt;TCEA!B1204+1,0,TCEA!B1204+1)</f>
        <v>46312</v>
      </c>
      <c r="C1205">
        <f ca="1">+SUMIF(SIMULADOR2!$C$36:$C$155,B1205,SIMULADOR2!$S$36:$S$155)</f>
        <v>0</v>
      </c>
    </row>
    <row r="1206" spans="1:3" x14ac:dyDescent="0.2">
      <c r="A1206">
        <f t="shared" si="18"/>
        <v>1204</v>
      </c>
      <c r="B1206" s="28">
        <f ca="1">+IF(SIMULADOR2!$C$155&lt;TCEA!B1205+1,0,TCEA!B1205+1)</f>
        <v>46313</v>
      </c>
      <c r="C1206">
        <f ca="1">+SUMIF(SIMULADOR2!$C$36:$C$155,B1206,SIMULADOR2!$S$36:$S$155)</f>
        <v>0</v>
      </c>
    </row>
    <row r="1207" spans="1:3" x14ac:dyDescent="0.2">
      <c r="A1207">
        <f t="shared" si="18"/>
        <v>1205</v>
      </c>
      <c r="B1207" s="28">
        <f ca="1">+IF(SIMULADOR2!$C$155&lt;TCEA!B1206+1,0,TCEA!B1206+1)</f>
        <v>46314</v>
      </c>
      <c r="C1207">
        <f ca="1">+SUMIF(SIMULADOR2!$C$36:$C$155,B1207,SIMULADOR2!$S$36:$S$155)</f>
        <v>0</v>
      </c>
    </row>
    <row r="1208" spans="1:3" x14ac:dyDescent="0.2">
      <c r="A1208">
        <f t="shared" si="18"/>
        <v>1206</v>
      </c>
      <c r="B1208" s="28">
        <f ca="1">+IF(SIMULADOR2!$C$155&lt;TCEA!B1207+1,0,TCEA!B1207+1)</f>
        <v>46315</v>
      </c>
      <c r="C1208">
        <f ca="1">+SUMIF(SIMULADOR2!$C$36:$C$155,B1208,SIMULADOR2!$S$36:$S$155)</f>
        <v>0</v>
      </c>
    </row>
    <row r="1209" spans="1:3" x14ac:dyDescent="0.2">
      <c r="A1209">
        <f t="shared" si="18"/>
        <v>1207</v>
      </c>
      <c r="B1209" s="28">
        <f ca="1">+IF(SIMULADOR2!$C$155&lt;TCEA!B1208+1,0,TCEA!B1208+1)</f>
        <v>46316</v>
      </c>
      <c r="C1209">
        <f ca="1">+SUMIF(SIMULADOR2!$C$36:$C$155,B1209,SIMULADOR2!$S$36:$S$155)</f>
        <v>0</v>
      </c>
    </row>
    <row r="1210" spans="1:3" x14ac:dyDescent="0.2">
      <c r="A1210">
        <f t="shared" si="18"/>
        <v>1208</v>
      </c>
      <c r="B1210" s="28">
        <f ca="1">+IF(SIMULADOR2!$C$155&lt;TCEA!B1209+1,0,TCEA!B1209+1)</f>
        <v>46317</v>
      </c>
      <c r="C1210">
        <f ca="1">+SUMIF(SIMULADOR2!$C$36:$C$155,B1210,SIMULADOR2!$S$36:$S$155)</f>
        <v>0</v>
      </c>
    </row>
    <row r="1211" spans="1:3" x14ac:dyDescent="0.2">
      <c r="A1211">
        <f t="shared" si="18"/>
        <v>1209</v>
      </c>
      <c r="B1211" s="28">
        <f ca="1">+IF(SIMULADOR2!$C$155&lt;TCEA!B1210+1,0,TCEA!B1210+1)</f>
        <v>46318</v>
      </c>
      <c r="C1211">
        <f ca="1">+SUMIF(SIMULADOR2!$C$36:$C$155,B1211,SIMULADOR2!$S$36:$S$155)</f>
        <v>0</v>
      </c>
    </row>
    <row r="1212" spans="1:3" x14ac:dyDescent="0.2">
      <c r="A1212">
        <f t="shared" si="18"/>
        <v>1210</v>
      </c>
      <c r="B1212" s="28">
        <f ca="1">+IF(SIMULADOR2!$C$155&lt;TCEA!B1211+1,0,TCEA!B1211+1)</f>
        <v>46319</v>
      </c>
      <c r="C1212">
        <f ca="1">+SUMIF(SIMULADOR2!$C$36:$C$155,B1212,SIMULADOR2!$S$36:$S$155)</f>
        <v>0</v>
      </c>
    </row>
    <row r="1213" spans="1:3" x14ac:dyDescent="0.2">
      <c r="A1213">
        <f t="shared" si="18"/>
        <v>1211</v>
      </c>
      <c r="B1213" s="28">
        <f ca="1">+IF(SIMULADOR2!$C$155&lt;TCEA!B1212+1,0,TCEA!B1212+1)</f>
        <v>46320</v>
      </c>
      <c r="C1213">
        <f ca="1">+SUMIF(SIMULADOR2!$C$36:$C$155,B1213,SIMULADOR2!$S$36:$S$155)</f>
        <v>0</v>
      </c>
    </row>
    <row r="1214" spans="1:3" x14ac:dyDescent="0.2">
      <c r="A1214">
        <f t="shared" si="18"/>
        <v>1212</v>
      </c>
      <c r="B1214" s="28">
        <f ca="1">+IF(SIMULADOR2!$C$155&lt;TCEA!B1213+1,0,TCEA!B1213+1)</f>
        <v>46321</v>
      </c>
      <c r="C1214">
        <f ca="1">+SUMIF(SIMULADOR2!$C$36:$C$155,B1214,SIMULADOR2!$S$36:$S$155)</f>
        <v>0</v>
      </c>
    </row>
    <row r="1215" spans="1:3" x14ac:dyDescent="0.2">
      <c r="A1215">
        <f t="shared" si="18"/>
        <v>1213</v>
      </c>
      <c r="B1215" s="28">
        <f ca="1">+IF(SIMULADOR2!$C$155&lt;TCEA!B1214+1,0,TCEA!B1214+1)</f>
        <v>46322</v>
      </c>
      <c r="C1215">
        <f ca="1">+SUMIF(SIMULADOR2!$C$36:$C$155,B1215,SIMULADOR2!$S$36:$S$155)</f>
        <v>0</v>
      </c>
    </row>
    <row r="1216" spans="1:3" x14ac:dyDescent="0.2">
      <c r="A1216">
        <f t="shared" si="18"/>
        <v>1214</v>
      </c>
      <c r="B1216" s="28">
        <f ca="1">+IF(SIMULADOR2!$C$155&lt;TCEA!B1215+1,0,TCEA!B1215+1)</f>
        <v>46323</v>
      </c>
      <c r="C1216">
        <f ca="1">+SUMIF(SIMULADOR2!$C$36:$C$155,B1216,SIMULADOR2!$S$36:$S$155)</f>
        <v>0</v>
      </c>
    </row>
    <row r="1217" spans="1:3" x14ac:dyDescent="0.2">
      <c r="A1217">
        <f t="shared" si="18"/>
        <v>1215</v>
      </c>
      <c r="B1217" s="28">
        <f ca="1">+IF(SIMULADOR2!$C$155&lt;TCEA!B1216+1,0,TCEA!B1216+1)</f>
        <v>46324</v>
      </c>
      <c r="C1217">
        <f ca="1">+SUMIF(SIMULADOR2!$C$36:$C$155,B1217,SIMULADOR2!$S$36:$S$155)</f>
        <v>0</v>
      </c>
    </row>
    <row r="1218" spans="1:3" x14ac:dyDescent="0.2">
      <c r="A1218">
        <f t="shared" si="18"/>
        <v>1216</v>
      </c>
      <c r="B1218" s="28">
        <f ca="1">+IF(SIMULADOR2!$C$155&lt;TCEA!B1217+1,0,TCEA!B1217+1)</f>
        <v>46325</v>
      </c>
      <c r="C1218">
        <f ca="1">+SUMIF(SIMULADOR2!$C$36:$C$155,B1218,SIMULADOR2!$S$36:$S$155)</f>
        <v>0</v>
      </c>
    </row>
    <row r="1219" spans="1:3" x14ac:dyDescent="0.2">
      <c r="A1219">
        <f t="shared" si="18"/>
        <v>1217</v>
      </c>
      <c r="B1219" s="28">
        <f ca="1">+IF(SIMULADOR2!$C$155&lt;TCEA!B1218+1,0,TCEA!B1218+1)</f>
        <v>46326</v>
      </c>
      <c r="C1219">
        <f ca="1">+SUMIF(SIMULADOR2!$C$36:$C$155,B1219,SIMULADOR2!$S$36:$S$155)</f>
        <v>0</v>
      </c>
    </row>
    <row r="1220" spans="1:3" x14ac:dyDescent="0.2">
      <c r="A1220">
        <f t="shared" si="18"/>
        <v>1218</v>
      </c>
      <c r="B1220" s="28">
        <f ca="1">+IF(SIMULADOR2!$C$155&lt;TCEA!B1219+1,0,TCEA!B1219+1)</f>
        <v>46327</v>
      </c>
      <c r="C1220">
        <f ca="1">+SUMIF(SIMULADOR2!$C$36:$C$155,B1220,SIMULADOR2!$S$36:$S$155)</f>
        <v>0</v>
      </c>
    </row>
    <row r="1221" spans="1:3" x14ac:dyDescent="0.2">
      <c r="A1221">
        <f t="shared" ref="A1221:A1284" si="19">+A1220+1</f>
        <v>1219</v>
      </c>
      <c r="B1221" s="28">
        <f ca="1">+IF(SIMULADOR2!$C$155&lt;TCEA!B1220+1,0,TCEA!B1220+1)</f>
        <v>46328</v>
      </c>
      <c r="C1221">
        <f ca="1">+SUMIF(SIMULADOR2!$C$36:$C$155,B1221,SIMULADOR2!$S$36:$S$155)</f>
        <v>0</v>
      </c>
    </row>
    <row r="1222" spans="1:3" x14ac:dyDescent="0.2">
      <c r="A1222">
        <f t="shared" si="19"/>
        <v>1220</v>
      </c>
      <c r="B1222" s="28">
        <f ca="1">+IF(SIMULADOR2!$C$155&lt;TCEA!B1221+1,0,TCEA!B1221+1)</f>
        <v>46329</v>
      </c>
      <c r="C1222">
        <f ca="1">+SUMIF(SIMULADOR2!$C$36:$C$155,B1222,SIMULADOR2!$S$36:$S$155)</f>
        <v>0</v>
      </c>
    </row>
    <row r="1223" spans="1:3" x14ac:dyDescent="0.2">
      <c r="A1223">
        <f t="shared" si="19"/>
        <v>1221</v>
      </c>
      <c r="B1223" s="28">
        <f ca="1">+IF(SIMULADOR2!$C$155&lt;TCEA!B1222+1,0,TCEA!B1222+1)</f>
        <v>46330</v>
      </c>
      <c r="C1223">
        <f ca="1">+SUMIF(SIMULADOR2!$C$36:$C$155,B1223,SIMULADOR2!$S$36:$S$155)</f>
        <v>0</v>
      </c>
    </row>
    <row r="1224" spans="1:3" x14ac:dyDescent="0.2">
      <c r="A1224">
        <f t="shared" si="19"/>
        <v>1222</v>
      </c>
      <c r="B1224" s="28">
        <f ca="1">+IF(SIMULADOR2!$C$155&lt;TCEA!B1223+1,0,TCEA!B1223+1)</f>
        <v>46331</v>
      </c>
      <c r="C1224">
        <f ca="1">+SUMIF(SIMULADOR2!$C$36:$C$155,B1224,SIMULADOR2!$S$36:$S$155)</f>
        <v>0</v>
      </c>
    </row>
    <row r="1225" spans="1:3" x14ac:dyDescent="0.2">
      <c r="A1225">
        <f t="shared" si="19"/>
        <v>1223</v>
      </c>
      <c r="B1225" s="28">
        <f ca="1">+IF(SIMULADOR2!$C$155&lt;TCEA!B1224+1,0,TCEA!B1224+1)</f>
        <v>46332</v>
      </c>
      <c r="C1225">
        <f ca="1">+SUMIF(SIMULADOR2!$C$36:$C$155,B1225,SIMULADOR2!$S$36:$S$155)</f>
        <v>0</v>
      </c>
    </row>
    <row r="1226" spans="1:3" x14ac:dyDescent="0.2">
      <c r="A1226">
        <f t="shared" si="19"/>
        <v>1224</v>
      </c>
      <c r="B1226" s="28">
        <f ca="1">+IF(SIMULADOR2!$C$155&lt;TCEA!B1225+1,0,TCEA!B1225+1)</f>
        <v>46333</v>
      </c>
      <c r="C1226">
        <f ca="1">+SUMIF(SIMULADOR2!$C$36:$C$155,B1226,SIMULADOR2!$S$36:$S$155)</f>
        <v>0</v>
      </c>
    </row>
    <row r="1227" spans="1:3" x14ac:dyDescent="0.2">
      <c r="A1227">
        <f t="shared" si="19"/>
        <v>1225</v>
      </c>
      <c r="B1227" s="28">
        <f ca="1">+IF(SIMULADOR2!$C$155&lt;TCEA!B1226+1,0,TCEA!B1226+1)</f>
        <v>46334</v>
      </c>
      <c r="C1227">
        <f ca="1">+SUMIF(SIMULADOR2!$C$36:$C$155,B1227,SIMULADOR2!$S$36:$S$155)</f>
        <v>0</v>
      </c>
    </row>
    <row r="1228" spans="1:3" x14ac:dyDescent="0.2">
      <c r="A1228">
        <f t="shared" si="19"/>
        <v>1226</v>
      </c>
      <c r="B1228" s="28">
        <f ca="1">+IF(SIMULADOR2!$C$155&lt;TCEA!B1227+1,0,TCEA!B1227+1)</f>
        <v>46335</v>
      </c>
      <c r="C1228">
        <f ca="1">+SUMIF(SIMULADOR2!$C$36:$C$155,B1228,SIMULADOR2!$S$36:$S$155)</f>
        <v>0</v>
      </c>
    </row>
    <row r="1229" spans="1:3" x14ac:dyDescent="0.2">
      <c r="A1229">
        <f t="shared" si="19"/>
        <v>1227</v>
      </c>
      <c r="B1229" s="28">
        <f ca="1">+IF(SIMULADOR2!$C$155&lt;TCEA!B1228+1,0,TCEA!B1228+1)</f>
        <v>46336</v>
      </c>
      <c r="C1229">
        <f ca="1">+SUMIF(SIMULADOR2!$C$36:$C$155,B1229,SIMULADOR2!$S$36:$S$155)</f>
        <v>0</v>
      </c>
    </row>
    <row r="1230" spans="1:3" x14ac:dyDescent="0.2">
      <c r="A1230">
        <f t="shared" si="19"/>
        <v>1228</v>
      </c>
      <c r="B1230" s="28">
        <f ca="1">+IF(SIMULADOR2!$C$155&lt;TCEA!B1229+1,0,TCEA!B1229+1)</f>
        <v>46337</v>
      </c>
      <c r="C1230">
        <f ca="1">+SUMIF(SIMULADOR2!$C$36:$C$155,B1230,SIMULADOR2!$S$36:$S$155)</f>
        <v>0</v>
      </c>
    </row>
    <row r="1231" spans="1:3" x14ac:dyDescent="0.2">
      <c r="A1231">
        <f t="shared" si="19"/>
        <v>1229</v>
      </c>
      <c r="B1231" s="28">
        <f ca="1">+IF(SIMULADOR2!$C$155&lt;TCEA!B1230+1,0,TCEA!B1230+1)</f>
        <v>46338</v>
      </c>
      <c r="C1231">
        <f ca="1">+SUMIF(SIMULADOR2!$C$36:$C$155,B1231,SIMULADOR2!$S$36:$S$155)</f>
        <v>0</v>
      </c>
    </row>
    <row r="1232" spans="1:3" x14ac:dyDescent="0.2">
      <c r="A1232">
        <f t="shared" si="19"/>
        <v>1230</v>
      </c>
      <c r="B1232" s="28">
        <f ca="1">+IF(SIMULADOR2!$C$155&lt;TCEA!B1231+1,0,TCEA!B1231+1)</f>
        <v>46339</v>
      </c>
      <c r="C1232">
        <f ca="1">+SUMIF(SIMULADOR2!$C$36:$C$155,B1232,SIMULADOR2!$S$36:$S$155)</f>
        <v>0</v>
      </c>
    </row>
    <row r="1233" spans="1:3" x14ac:dyDescent="0.2">
      <c r="A1233">
        <f t="shared" si="19"/>
        <v>1231</v>
      </c>
      <c r="B1233" s="28">
        <f ca="1">+IF(SIMULADOR2!$C$155&lt;TCEA!B1232+1,0,TCEA!B1232+1)</f>
        <v>46340</v>
      </c>
      <c r="C1233">
        <f ca="1">+SUMIF(SIMULADOR2!$C$36:$C$155,B1233,SIMULADOR2!$S$36:$S$155)</f>
        <v>0</v>
      </c>
    </row>
    <row r="1234" spans="1:3" x14ac:dyDescent="0.2">
      <c r="A1234">
        <f t="shared" si="19"/>
        <v>1232</v>
      </c>
      <c r="B1234" s="28">
        <f ca="1">+IF(SIMULADOR2!$C$155&lt;TCEA!B1233+1,0,TCEA!B1233+1)</f>
        <v>46341</v>
      </c>
      <c r="C1234">
        <f ca="1">+SUMIF(SIMULADOR2!$C$36:$C$155,B1234,SIMULADOR2!$S$36:$S$155)</f>
        <v>0</v>
      </c>
    </row>
    <row r="1235" spans="1:3" x14ac:dyDescent="0.2">
      <c r="A1235">
        <f t="shared" si="19"/>
        <v>1233</v>
      </c>
      <c r="B1235" s="28">
        <f ca="1">+IF(SIMULADOR2!$C$155&lt;TCEA!B1234+1,0,TCEA!B1234+1)</f>
        <v>46342</v>
      </c>
      <c r="C1235">
        <f ca="1">+SUMIF(SIMULADOR2!$C$36:$C$155,B1235,SIMULADOR2!$S$36:$S$155)</f>
        <v>0</v>
      </c>
    </row>
    <row r="1236" spans="1:3" x14ac:dyDescent="0.2">
      <c r="A1236">
        <f t="shared" si="19"/>
        <v>1234</v>
      </c>
      <c r="B1236" s="28">
        <f ca="1">+IF(SIMULADOR2!$C$155&lt;TCEA!B1235+1,0,TCEA!B1235+1)</f>
        <v>46343</v>
      </c>
      <c r="C1236">
        <f ca="1">+SUMIF(SIMULADOR2!$C$36:$C$155,B1236,SIMULADOR2!$S$36:$S$155)</f>
        <v>0</v>
      </c>
    </row>
    <row r="1237" spans="1:3" x14ac:dyDescent="0.2">
      <c r="A1237">
        <f t="shared" si="19"/>
        <v>1235</v>
      </c>
      <c r="B1237" s="28">
        <f ca="1">+IF(SIMULADOR2!$C$155&lt;TCEA!B1236+1,0,TCEA!B1236+1)</f>
        <v>46344</v>
      </c>
      <c r="C1237">
        <f ca="1">+SUMIF(SIMULADOR2!$C$36:$C$155,B1237,SIMULADOR2!$S$36:$S$155)</f>
        <v>0</v>
      </c>
    </row>
    <row r="1238" spans="1:3" x14ac:dyDescent="0.2">
      <c r="A1238">
        <f t="shared" si="19"/>
        <v>1236</v>
      </c>
      <c r="B1238" s="28">
        <f ca="1">+IF(SIMULADOR2!$C$155&lt;TCEA!B1237+1,0,TCEA!B1237+1)</f>
        <v>46345</v>
      </c>
      <c r="C1238">
        <f ca="1">+SUMIF(SIMULADOR2!$C$36:$C$155,B1238,SIMULADOR2!$S$36:$S$155)</f>
        <v>0</v>
      </c>
    </row>
    <row r="1239" spans="1:3" x14ac:dyDescent="0.2">
      <c r="A1239">
        <f t="shared" si="19"/>
        <v>1237</v>
      </c>
      <c r="B1239" s="28">
        <f ca="1">+IF(SIMULADOR2!$C$155&lt;TCEA!B1238+1,0,TCEA!B1238+1)</f>
        <v>46346</v>
      </c>
      <c r="C1239">
        <f ca="1">+SUMIF(SIMULADOR2!$C$36:$C$155,B1239,SIMULADOR2!$S$36:$S$155)</f>
        <v>0</v>
      </c>
    </row>
    <row r="1240" spans="1:3" x14ac:dyDescent="0.2">
      <c r="A1240">
        <f t="shared" si="19"/>
        <v>1238</v>
      </c>
      <c r="B1240" s="28">
        <f ca="1">+IF(SIMULADOR2!$C$155&lt;TCEA!B1239+1,0,TCEA!B1239+1)</f>
        <v>46347</v>
      </c>
      <c r="C1240">
        <f ca="1">+SUMIF(SIMULADOR2!$C$36:$C$155,B1240,SIMULADOR2!$S$36:$S$155)</f>
        <v>0</v>
      </c>
    </row>
    <row r="1241" spans="1:3" x14ac:dyDescent="0.2">
      <c r="A1241">
        <f t="shared" si="19"/>
        <v>1239</v>
      </c>
      <c r="B1241" s="28">
        <f ca="1">+IF(SIMULADOR2!$C$155&lt;TCEA!B1240+1,0,TCEA!B1240+1)</f>
        <v>46348</v>
      </c>
      <c r="C1241">
        <f ca="1">+SUMIF(SIMULADOR2!$C$36:$C$155,B1241,SIMULADOR2!$S$36:$S$155)</f>
        <v>0</v>
      </c>
    </row>
    <row r="1242" spans="1:3" x14ac:dyDescent="0.2">
      <c r="A1242">
        <f t="shared" si="19"/>
        <v>1240</v>
      </c>
      <c r="B1242" s="28">
        <f ca="1">+IF(SIMULADOR2!$C$155&lt;TCEA!B1241+1,0,TCEA!B1241+1)</f>
        <v>46349</v>
      </c>
      <c r="C1242">
        <f ca="1">+SUMIF(SIMULADOR2!$C$36:$C$155,B1242,SIMULADOR2!$S$36:$S$155)</f>
        <v>0</v>
      </c>
    </row>
    <row r="1243" spans="1:3" x14ac:dyDescent="0.2">
      <c r="A1243">
        <f t="shared" si="19"/>
        <v>1241</v>
      </c>
      <c r="B1243" s="28">
        <f ca="1">+IF(SIMULADOR2!$C$155&lt;TCEA!B1242+1,0,TCEA!B1242+1)</f>
        <v>46350</v>
      </c>
      <c r="C1243">
        <f ca="1">+SUMIF(SIMULADOR2!$C$36:$C$155,B1243,SIMULADOR2!$S$36:$S$155)</f>
        <v>0</v>
      </c>
    </row>
    <row r="1244" spans="1:3" x14ac:dyDescent="0.2">
      <c r="A1244">
        <f t="shared" si="19"/>
        <v>1242</v>
      </c>
      <c r="B1244" s="28">
        <f ca="1">+IF(SIMULADOR2!$C$155&lt;TCEA!B1243+1,0,TCEA!B1243+1)</f>
        <v>46351</v>
      </c>
      <c r="C1244">
        <f ca="1">+SUMIF(SIMULADOR2!$C$36:$C$155,B1244,SIMULADOR2!$S$36:$S$155)</f>
        <v>0</v>
      </c>
    </row>
    <row r="1245" spans="1:3" x14ac:dyDescent="0.2">
      <c r="A1245">
        <f t="shared" si="19"/>
        <v>1243</v>
      </c>
      <c r="B1245" s="28">
        <f ca="1">+IF(SIMULADOR2!$C$155&lt;TCEA!B1244+1,0,TCEA!B1244+1)</f>
        <v>46352</v>
      </c>
      <c r="C1245">
        <f ca="1">+SUMIF(SIMULADOR2!$C$36:$C$155,B1245,SIMULADOR2!$S$36:$S$155)</f>
        <v>0</v>
      </c>
    </row>
    <row r="1246" spans="1:3" x14ac:dyDescent="0.2">
      <c r="A1246">
        <f t="shared" si="19"/>
        <v>1244</v>
      </c>
      <c r="B1246" s="28">
        <f ca="1">+IF(SIMULADOR2!$C$155&lt;TCEA!B1245+1,0,TCEA!B1245+1)</f>
        <v>46353</v>
      </c>
      <c r="C1246">
        <f ca="1">+SUMIF(SIMULADOR2!$C$36:$C$155,B1246,SIMULADOR2!$S$36:$S$155)</f>
        <v>0</v>
      </c>
    </row>
    <row r="1247" spans="1:3" x14ac:dyDescent="0.2">
      <c r="A1247">
        <f t="shared" si="19"/>
        <v>1245</v>
      </c>
      <c r="B1247" s="28">
        <f ca="1">+IF(SIMULADOR2!$C$155&lt;TCEA!B1246+1,0,TCEA!B1246+1)</f>
        <v>46354</v>
      </c>
      <c r="C1247">
        <f ca="1">+SUMIF(SIMULADOR2!$C$36:$C$155,B1247,SIMULADOR2!$S$36:$S$155)</f>
        <v>0</v>
      </c>
    </row>
    <row r="1248" spans="1:3" x14ac:dyDescent="0.2">
      <c r="A1248">
        <f t="shared" si="19"/>
        <v>1246</v>
      </c>
      <c r="B1248" s="28">
        <f ca="1">+IF(SIMULADOR2!$C$155&lt;TCEA!B1247+1,0,TCEA!B1247+1)</f>
        <v>46355</v>
      </c>
      <c r="C1248">
        <f ca="1">+SUMIF(SIMULADOR2!$C$36:$C$155,B1248,SIMULADOR2!$S$36:$S$155)</f>
        <v>0</v>
      </c>
    </row>
    <row r="1249" spans="1:3" x14ac:dyDescent="0.2">
      <c r="A1249">
        <f t="shared" si="19"/>
        <v>1247</v>
      </c>
      <c r="B1249" s="28">
        <f ca="1">+IF(SIMULADOR2!$C$155&lt;TCEA!B1248+1,0,TCEA!B1248+1)</f>
        <v>46356</v>
      </c>
      <c r="C1249">
        <f ca="1">+SUMIF(SIMULADOR2!$C$36:$C$155,B1249,SIMULADOR2!$S$36:$S$155)</f>
        <v>0</v>
      </c>
    </row>
    <row r="1250" spans="1:3" x14ac:dyDescent="0.2">
      <c r="A1250">
        <f t="shared" si="19"/>
        <v>1248</v>
      </c>
      <c r="B1250" s="28">
        <f ca="1">+IF(SIMULADOR2!$C$155&lt;TCEA!B1249+1,0,TCEA!B1249+1)</f>
        <v>46357</v>
      </c>
      <c r="C1250">
        <f ca="1">+SUMIF(SIMULADOR2!$C$36:$C$155,B1250,SIMULADOR2!$S$36:$S$155)</f>
        <v>0</v>
      </c>
    </row>
    <row r="1251" spans="1:3" x14ac:dyDescent="0.2">
      <c r="A1251">
        <f t="shared" si="19"/>
        <v>1249</v>
      </c>
      <c r="B1251" s="28">
        <f ca="1">+IF(SIMULADOR2!$C$155&lt;TCEA!B1250+1,0,TCEA!B1250+1)</f>
        <v>46358</v>
      </c>
      <c r="C1251">
        <f ca="1">+SUMIF(SIMULADOR2!$C$36:$C$155,B1251,SIMULADOR2!$S$36:$S$155)</f>
        <v>0</v>
      </c>
    </row>
    <row r="1252" spans="1:3" x14ac:dyDescent="0.2">
      <c r="A1252">
        <f t="shared" si="19"/>
        <v>1250</v>
      </c>
      <c r="B1252" s="28">
        <f ca="1">+IF(SIMULADOR2!$C$155&lt;TCEA!B1251+1,0,TCEA!B1251+1)</f>
        <v>46359</v>
      </c>
      <c r="C1252">
        <f ca="1">+SUMIF(SIMULADOR2!$C$36:$C$155,B1252,SIMULADOR2!$S$36:$S$155)</f>
        <v>0</v>
      </c>
    </row>
    <row r="1253" spans="1:3" x14ac:dyDescent="0.2">
      <c r="A1253">
        <f t="shared" si="19"/>
        <v>1251</v>
      </c>
      <c r="B1253" s="28">
        <f ca="1">+IF(SIMULADOR2!$C$155&lt;TCEA!B1252+1,0,TCEA!B1252+1)</f>
        <v>46360</v>
      </c>
      <c r="C1253">
        <f ca="1">+SUMIF(SIMULADOR2!$C$36:$C$155,B1253,SIMULADOR2!$S$36:$S$155)</f>
        <v>0</v>
      </c>
    </row>
    <row r="1254" spans="1:3" x14ac:dyDescent="0.2">
      <c r="A1254">
        <f t="shared" si="19"/>
        <v>1252</v>
      </c>
      <c r="B1254" s="28">
        <f ca="1">+IF(SIMULADOR2!$C$155&lt;TCEA!B1253+1,0,TCEA!B1253+1)</f>
        <v>46361</v>
      </c>
      <c r="C1254">
        <f ca="1">+SUMIF(SIMULADOR2!$C$36:$C$155,B1254,SIMULADOR2!$S$36:$S$155)</f>
        <v>0</v>
      </c>
    </row>
    <row r="1255" spans="1:3" x14ac:dyDescent="0.2">
      <c r="A1255">
        <f t="shared" si="19"/>
        <v>1253</v>
      </c>
      <c r="B1255" s="28">
        <f ca="1">+IF(SIMULADOR2!$C$155&lt;TCEA!B1254+1,0,TCEA!B1254+1)</f>
        <v>46362</v>
      </c>
      <c r="C1255">
        <f ca="1">+SUMIF(SIMULADOR2!$C$36:$C$155,B1255,SIMULADOR2!$S$36:$S$155)</f>
        <v>0</v>
      </c>
    </row>
    <row r="1256" spans="1:3" x14ac:dyDescent="0.2">
      <c r="A1256">
        <f t="shared" si="19"/>
        <v>1254</v>
      </c>
      <c r="B1256" s="28">
        <f ca="1">+IF(SIMULADOR2!$C$155&lt;TCEA!B1255+1,0,TCEA!B1255+1)</f>
        <v>46363</v>
      </c>
      <c r="C1256">
        <f ca="1">+SUMIF(SIMULADOR2!$C$36:$C$155,B1256,SIMULADOR2!$S$36:$S$155)</f>
        <v>0</v>
      </c>
    </row>
    <row r="1257" spans="1:3" x14ac:dyDescent="0.2">
      <c r="A1257">
        <f t="shared" si="19"/>
        <v>1255</v>
      </c>
      <c r="B1257" s="28">
        <f ca="1">+IF(SIMULADOR2!$C$155&lt;TCEA!B1256+1,0,TCEA!B1256+1)</f>
        <v>46364</v>
      </c>
      <c r="C1257">
        <f ca="1">+SUMIF(SIMULADOR2!$C$36:$C$155,B1257,SIMULADOR2!$S$36:$S$155)</f>
        <v>0</v>
      </c>
    </row>
    <row r="1258" spans="1:3" x14ac:dyDescent="0.2">
      <c r="A1258">
        <f t="shared" si="19"/>
        <v>1256</v>
      </c>
      <c r="B1258" s="28">
        <f ca="1">+IF(SIMULADOR2!$C$155&lt;TCEA!B1257+1,0,TCEA!B1257+1)</f>
        <v>46365</v>
      </c>
      <c r="C1258">
        <f ca="1">+SUMIF(SIMULADOR2!$C$36:$C$155,B1258,SIMULADOR2!$S$36:$S$155)</f>
        <v>0</v>
      </c>
    </row>
    <row r="1259" spans="1:3" x14ac:dyDescent="0.2">
      <c r="A1259">
        <f t="shared" si="19"/>
        <v>1257</v>
      </c>
      <c r="B1259" s="28">
        <f ca="1">+IF(SIMULADOR2!$C$155&lt;TCEA!B1258+1,0,TCEA!B1258+1)</f>
        <v>46366</v>
      </c>
      <c r="C1259">
        <f ca="1">+SUMIF(SIMULADOR2!$C$36:$C$155,B1259,SIMULADOR2!$S$36:$S$155)</f>
        <v>0</v>
      </c>
    </row>
    <row r="1260" spans="1:3" x14ac:dyDescent="0.2">
      <c r="A1260">
        <f t="shared" si="19"/>
        <v>1258</v>
      </c>
      <c r="B1260" s="28">
        <f ca="1">+IF(SIMULADOR2!$C$155&lt;TCEA!B1259+1,0,TCEA!B1259+1)</f>
        <v>46367</v>
      </c>
      <c r="C1260">
        <f ca="1">+SUMIF(SIMULADOR2!$C$36:$C$155,B1260,SIMULADOR2!$S$36:$S$155)</f>
        <v>0</v>
      </c>
    </row>
    <row r="1261" spans="1:3" x14ac:dyDescent="0.2">
      <c r="A1261">
        <f t="shared" si="19"/>
        <v>1259</v>
      </c>
      <c r="B1261" s="28">
        <f ca="1">+IF(SIMULADOR2!$C$155&lt;TCEA!B1260+1,0,TCEA!B1260+1)</f>
        <v>46368</v>
      </c>
      <c r="C1261">
        <f ca="1">+SUMIF(SIMULADOR2!$C$36:$C$155,B1261,SIMULADOR2!$S$36:$S$155)</f>
        <v>0</v>
      </c>
    </row>
    <row r="1262" spans="1:3" x14ac:dyDescent="0.2">
      <c r="A1262">
        <f t="shared" si="19"/>
        <v>1260</v>
      </c>
      <c r="B1262" s="28">
        <f ca="1">+IF(SIMULADOR2!$C$155&lt;TCEA!B1261+1,0,TCEA!B1261+1)</f>
        <v>46369</v>
      </c>
      <c r="C1262">
        <f ca="1">+SUMIF(SIMULADOR2!$C$36:$C$155,B1262,SIMULADOR2!$S$36:$S$155)</f>
        <v>0</v>
      </c>
    </row>
    <row r="1263" spans="1:3" x14ac:dyDescent="0.2">
      <c r="A1263">
        <f t="shared" si="19"/>
        <v>1261</v>
      </c>
      <c r="B1263" s="28">
        <f ca="1">+IF(SIMULADOR2!$C$155&lt;TCEA!B1262+1,0,TCEA!B1262+1)</f>
        <v>46370</v>
      </c>
      <c r="C1263">
        <f ca="1">+SUMIF(SIMULADOR2!$C$36:$C$155,B1263,SIMULADOR2!$S$36:$S$155)</f>
        <v>0</v>
      </c>
    </row>
    <row r="1264" spans="1:3" x14ac:dyDescent="0.2">
      <c r="A1264">
        <f t="shared" si="19"/>
        <v>1262</v>
      </c>
      <c r="B1264" s="28">
        <f ca="1">+IF(SIMULADOR2!$C$155&lt;TCEA!B1263+1,0,TCEA!B1263+1)</f>
        <v>46371</v>
      </c>
      <c r="C1264">
        <f ca="1">+SUMIF(SIMULADOR2!$C$36:$C$155,B1264,SIMULADOR2!$S$36:$S$155)</f>
        <v>0</v>
      </c>
    </row>
    <row r="1265" spans="1:3" x14ac:dyDescent="0.2">
      <c r="A1265">
        <f t="shared" si="19"/>
        <v>1263</v>
      </c>
      <c r="B1265" s="28">
        <f ca="1">+IF(SIMULADOR2!$C$155&lt;TCEA!B1264+1,0,TCEA!B1264+1)</f>
        <v>46372</v>
      </c>
      <c r="C1265">
        <f ca="1">+SUMIF(SIMULADOR2!$C$36:$C$155,B1265,SIMULADOR2!$S$36:$S$155)</f>
        <v>0</v>
      </c>
    </row>
    <row r="1266" spans="1:3" x14ac:dyDescent="0.2">
      <c r="A1266">
        <f t="shared" si="19"/>
        <v>1264</v>
      </c>
      <c r="B1266" s="28">
        <f ca="1">+IF(SIMULADOR2!$C$155&lt;TCEA!B1265+1,0,TCEA!B1265+1)</f>
        <v>46373</v>
      </c>
      <c r="C1266">
        <f ca="1">+SUMIF(SIMULADOR2!$C$36:$C$155,B1266,SIMULADOR2!$S$36:$S$155)</f>
        <v>0</v>
      </c>
    </row>
    <row r="1267" spans="1:3" x14ac:dyDescent="0.2">
      <c r="A1267">
        <f t="shared" si="19"/>
        <v>1265</v>
      </c>
      <c r="B1267" s="28">
        <f ca="1">+IF(SIMULADOR2!$C$155&lt;TCEA!B1266+1,0,TCEA!B1266+1)</f>
        <v>46374</v>
      </c>
      <c r="C1267">
        <f ca="1">+SUMIF(SIMULADOR2!$C$36:$C$155,B1267,SIMULADOR2!$S$36:$S$155)</f>
        <v>0</v>
      </c>
    </row>
    <row r="1268" spans="1:3" x14ac:dyDescent="0.2">
      <c r="A1268">
        <f t="shared" si="19"/>
        <v>1266</v>
      </c>
      <c r="B1268" s="28">
        <f ca="1">+IF(SIMULADOR2!$C$155&lt;TCEA!B1267+1,0,TCEA!B1267+1)</f>
        <v>46375</v>
      </c>
      <c r="C1268">
        <f ca="1">+SUMIF(SIMULADOR2!$C$36:$C$155,B1268,SIMULADOR2!$S$36:$S$155)</f>
        <v>0</v>
      </c>
    </row>
    <row r="1269" spans="1:3" x14ac:dyDescent="0.2">
      <c r="A1269">
        <f t="shared" si="19"/>
        <v>1267</v>
      </c>
      <c r="B1269" s="28">
        <f ca="1">+IF(SIMULADOR2!$C$155&lt;TCEA!B1268+1,0,TCEA!B1268+1)</f>
        <v>46376</v>
      </c>
      <c r="C1269">
        <f ca="1">+SUMIF(SIMULADOR2!$C$36:$C$155,B1269,SIMULADOR2!$S$36:$S$155)</f>
        <v>0</v>
      </c>
    </row>
    <row r="1270" spans="1:3" x14ac:dyDescent="0.2">
      <c r="A1270">
        <f t="shared" si="19"/>
        <v>1268</v>
      </c>
      <c r="B1270" s="28">
        <f ca="1">+IF(SIMULADOR2!$C$155&lt;TCEA!B1269+1,0,TCEA!B1269+1)</f>
        <v>46377</v>
      </c>
      <c r="C1270">
        <f ca="1">+SUMIF(SIMULADOR2!$C$36:$C$155,B1270,SIMULADOR2!$S$36:$S$155)</f>
        <v>0</v>
      </c>
    </row>
    <row r="1271" spans="1:3" x14ac:dyDescent="0.2">
      <c r="A1271">
        <f t="shared" si="19"/>
        <v>1269</v>
      </c>
      <c r="B1271" s="28">
        <f ca="1">+IF(SIMULADOR2!$C$155&lt;TCEA!B1270+1,0,TCEA!B1270+1)</f>
        <v>46378</v>
      </c>
      <c r="C1271">
        <f ca="1">+SUMIF(SIMULADOR2!$C$36:$C$155,B1271,SIMULADOR2!$S$36:$S$155)</f>
        <v>0</v>
      </c>
    </row>
    <row r="1272" spans="1:3" x14ac:dyDescent="0.2">
      <c r="A1272">
        <f t="shared" si="19"/>
        <v>1270</v>
      </c>
      <c r="B1272" s="28">
        <f ca="1">+IF(SIMULADOR2!$C$155&lt;TCEA!B1271+1,0,TCEA!B1271+1)</f>
        <v>46379</v>
      </c>
      <c r="C1272">
        <f ca="1">+SUMIF(SIMULADOR2!$C$36:$C$155,B1272,SIMULADOR2!$S$36:$S$155)</f>
        <v>0</v>
      </c>
    </row>
    <row r="1273" spans="1:3" x14ac:dyDescent="0.2">
      <c r="A1273">
        <f t="shared" si="19"/>
        <v>1271</v>
      </c>
      <c r="B1273" s="28">
        <f ca="1">+IF(SIMULADOR2!$C$155&lt;TCEA!B1272+1,0,TCEA!B1272+1)</f>
        <v>46380</v>
      </c>
      <c r="C1273">
        <f ca="1">+SUMIF(SIMULADOR2!$C$36:$C$155,B1273,SIMULADOR2!$S$36:$S$155)</f>
        <v>0</v>
      </c>
    </row>
    <row r="1274" spans="1:3" x14ac:dyDescent="0.2">
      <c r="A1274">
        <f t="shared" si="19"/>
        <v>1272</v>
      </c>
      <c r="B1274" s="28">
        <f ca="1">+IF(SIMULADOR2!$C$155&lt;TCEA!B1273+1,0,TCEA!B1273+1)</f>
        <v>46381</v>
      </c>
      <c r="C1274">
        <f ca="1">+SUMIF(SIMULADOR2!$C$36:$C$155,B1274,SIMULADOR2!$S$36:$S$155)</f>
        <v>0</v>
      </c>
    </row>
    <row r="1275" spans="1:3" x14ac:dyDescent="0.2">
      <c r="A1275">
        <f t="shared" si="19"/>
        <v>1273</v>
      </c>
      <c r="B1275" s="28">
        <f ca="1">+IF(SIMULADOR2!$C$155&lt;TCEA!B1274+1,0,TCEA!B1274+1)</f>
        <v>46382</v>
      </c>
      <c r="C1275">
        <f ca="1">+SUMIF(SIMULADOR2!$C$36:$C$155,B1275,SIMULADOR2!$S$36:$S$155)</f>
        <v>0</v>
      </c>
    </row>
    <row r="1276" spans="1:3" x14ac:dyDescent="0.2">
      <c r="A1276">
        <f t="shared" si="19"/>
        <v>1274</v>
      </c>
      <c r="B1276" s="28">
        <f ca="1">+IF(SIMULADOR2!$C$155&lt;TCEA!B1275+1,0,TCEA!B1275+1)</f>
        <v>46383</v>
      </c>
      <c r="C1276">
        <f ca="1">+SUMIF(SIMULADOR2!$C$36:$C$155,B1276,SIMULADOR2!$S$36:$S$155)</f>
        <v>0</v>
      </c>
    </row>
    <row r="1277" spans="1:3" x14ac:dyDescent="0.2">
      <c r="A1277">
        <f t="shared" si="19"/>
        <v>1275</v>
      </c>
      <c r="B1277" s="28">
        <f ca="1">+IF(SIMULADOR2!$C$155&lt;TCEA!B1276+1,0,TCEA!B1276+1)</f>
        <v>46384</v>
      </c>
      <c r="C1277">
        <f ca="1">+SUMIF(SIMULADOR2!$C$36:$C$155,B1277,SIMULADOR2!$S$36:$S$155)</f>
        <v>0</v>
      </c>
    </row>
    <row r="1278" spans="1:3" x14ac:dyDescent="0.2">
      <c r="A1278">
        <f t="shared" si="19"/>
        <v>1276</v>
      </c>
      <c r="B1278" s="28">
        <f ca="1">+IF(SIMULADOR2!$C$155&lt;TCEA!B1277+1,0,TCEA!B1277+1)</f>
        <v>46385</v>
      </c>
      <c r="C1278">
        <f ca="1">+SUMIF(SIMULADOR2!$C$36:$C$155,B1278,SIMULADOR2!$S$36:$S$155)</f>
        <v>0</v>
      </c>
    </row>
    <row r="1279" spans="1:3" x14ac:dyDescent="0.2">
      <c r="A1279">
        <f t="shared" si="19"/>
        <v>1277</v>
      </c>
      <c r="B1279" s="28">
        <f ca="1">+IF(SIMULADOR2!$C$155&lt;TCEA!B1278+1,0,TCEA!B1278+1)</f>
        <v>46386</v>
      </c>
      <c r="C1279">
        <f ca="1">+SUMIF(SIMULADOR2!$C$36:$C$155,B1279,SIMULADOR2!$S$36:$S$155)</f>
        <v>0</v>
      </c>
    </row>
    <row r="1280" spans="1:3" x14ac:dyDescent="0.2">
      <c r="A1280">
        <f t="shared" si="19"/>
        <v>1278</v>
      </c>
      <c r="B1280" s="28">
        <f ca="1">+IF(SIMULADOR2!$C$155&lt;TCEA!B1279+1,0,TCEA!B1279+1)</f>
        <v>46387</v>
      </c>
      <c r="C1280">
        <f ca="1">+SUMIF(SIMULADOR2!$C$36:$C$155,B1280,SIMULADOR2!$S$36:$S$155)</f>
        <v>0</v>
      </c>
    </row>
    <row r="1281" spans="1:3" x14ac:dyDescent="0.2">
      <c r="A1281">
        <f t="shared" si="19"/>
        <v>1279</v>
      </c>
      <c r="B1281" s="28">
        <f ca="1">+IF(SIMULADOR2!$C$155&lt;TCEA!B1280+1,0,TCEA!B1280+1)</f>
        <v>46388</v>
      </c>
      <c r="C1281">
        <f ca="1">+SUMIF(SIMULADOR2!$C$36:$C$155,B1281,SIMULADOR2!$S$36:$S$155)</f>
        <v>0</v>
      </c>
    </row>
    <row r="1282" spans="1:3" x14ac:dyDescent="0.2">
      <c r="A1282">
        <f t="shared" si="19"/>
        <v>1280</v>
      </c>
      <c r="B1282" s="28">
        <f ca="1">+IF(SIMULADOR2!$C$155&lt;TCEA!B1281+1,0,TCEA!B1281+1)</f>
        <v>46389</v>
      </c>
      <c r="C1282">
        <f ca="1">+SUMIF(SIMULADOR2!$C$36:$C$155,B1282,SIMULADOR2!$S$36:$S$155)</f>
        <v>0</v>
      </c>
    </row>
    <row r="1283" spans="1:3" x14ac:dyDescent="0.2">
      <c r="A1283">
        <f t="shared" si="19"/>
        <v>1281</v>
      </c>
      <c r="B1283" s="28">
        <f ca="1">+IF(SIMULADOR2!$C$155&lt;TCEA!B1282+1,0,TCEA!B1282+1)</f>
        <v>46390</v>
      </c>
      <c r="C1283">
        <f ca="1">+SUMIF(SIMULADOR2!$C$36:$C$155,B1283,SIMULADOR2!$S$36:$S$155)</f>
        <v>0</v>
      </c>
    </row>
    <row r="1284" spans="1:3" x14ac:dyDescent="0.2">
      <c r="A1284">
        <f t="shared" si="19"/>
        <v>1282</v>
      </c>
      <c r="B1284" s="28">
        <f ca="1">+IF(SIMULADOR2!$C$155&lt;TCEA!B1283+1,0,TCEA!B1283+1)</f>
        <v>46391</v>
      </c>
      <c r="C1284">
        <f ca="1">+SUMIF(SIMULADOR2!$C$36:$C$155,B1284,SIMULADOR2!$S$36:$S$155)</f>
        <v>0</v>
      </c>
    </row>
    <row r="1285" spans="1:3" x14ac:dyDescent="0.2">
      <c r="A1285">
        <f t="shared" ref="A1285:A1348" si="20">+A1284+1</f>
        <v>1283</v>
      </c>
      <c r="B1285" s="28">
        <f ca="1">+IF(SIMULADOR2!$C$155&lt;TCEA!B1284+1,0,TCEA!B1284+1)</f>
        <v>46392</v>
      </c>
      <c r="C1285">
        <f ca="1">+SUMIF(SIMULADOR2!$C$36:$C$155,B1285,SIMULADOR2!$S$36:$S$155)</f>
        <v>0</v>
      </c>
    </row>
    <row r="1286" spans="1:3" x14ac:dyDescent="0.2">
      <c r="A1286">
        <f t="shared" si="20"/>
        <v>1284</v>
      </c>
      <c r="B1286" s="28">
        <f ca="1">+IF(SIMULADOR2!$C$155&lt;TCEA!B1285+1,0,TCEA!B1285+1)</f>
        <v>46393</v>
      </c>
      <c r="C1286">
        <f ca="1">+SUMIF(SIMULADOR2!$C$36:$C$155,B1286,SIMULADOR2!$S$36:$S$155)</f>
        <v>0</v>
      </c>
    </row>
    <row r="1287" spans="1:3" x14ac:dyDescent="0.2">
      <c r="A1287">
        <f t="shared" si="20"/>
        <v>1285</v>
      </c>
      <c r="B1287" s="28">
        <f ca="1">+IF(SIMULADOR2!$C$155&lt;TCEA!B1286+1,0,TCEA!B1286+1)</f>
        <v>46394</v>
      </c>
      <c r="C1287">
        <f ca="1">+SUMIF(SIMULADOR2!$C$36:$C$155,B1287,SIMULADOR2!$S$36:$S$155)</f>
        <v>0</v>
      </c>
    </row>
    <row r="1288" spans="1:3" x14ac:dyDescent="0.2">
      <c r="A1288">
        <f t="shared" si="20"/>
        <v>1286</v>
      </c>
      <c r="B1288" s="28">
        <f ca="1">+IF(SIMULADOR2!$C$155&lt;TCEA!B1287+1,0,TCEA!B1287+1)</f>
        <v>46395</v>
      </c>
      <c r="C1288">
        <f ca="1">+SUMIF(SIMULADOR2!$C$36:$C$155,B1288,SIMULADOR2!$S$36:$S$155)</f>
        <v>0</v>
      </c>
    </row>
    <row r="1289" spans="1:3" x14ac:dyDescent="0.2">
      <c r="A1289">
        <f t="shared" si="20"/>
        <v>1287</v>
      </c>
      <c r="B1289" s="28">
        <f ca="1">+IF(SIMULADOR2!$C$155&lt;TCEA!B1288+1,0,TCEA!B1288+1)</f>
        <v>46396</v>
      </c>
      <c r="C1289">
        <f ca="1">+SUMIF(SIMULADOR2!$C$36:$C$155,B1289,SIMULADOR2!$S$36:$S$155)</f>
        <v>0</v>
      </c>
    </row>
    <row r="1290" spans="1:3" x14ac:dyDescent="0.2">
      <c r="A1290">
        <f t="shared" si="20"/>
        <v>1288</v>
      </c>
      <c r="B1290" s="28">
        <f ca="1">+IF(SIMULADOR2!$C$155&lt;TCEA!B1289+1,0,TCEA!B1289+1)</f>
        <v>46397</v>
      </c>
      <c r="C1290">
        <f ca="1">+SUMIF(SIMULADOR2!$C$36:$C$155,B1290,SIMULADOR2!$S$36:$S$155)</f>
        <v>0</v>
      </c>
    </row>
    <row r="1291" spans="1:3" x14ac:dyDescent="0.2">
      <c r="A1291">
        <f t="shared" si="20"/>
        <v>1289</v>
      </c>
      <c r="B1291" s="28">
        <f ca="1">+IF(SIMULADOR2!$C$155&lt;TCEA!B1290+1,0,TCEA!B1290+1)</f>
        <v>46398</v>
      </c>
      <c r="C1291">
        <f ca="1">+SUMIF(SIMULADOR2!$C$36:$C$155,B1291,SIMULADOR2!$S$36:$S$155)</f>
        <v>0</v>
      </c>
    </row>
    <row r="1292" spans="1:3" x14ac:dyDescent="0.2">
      <c r="A1292">
        <f t="shared" si="20"/>
        <v>1290</v>
      </c>
      <c r="B1292" s="28">
        <f ca="1">+IF(SIMULADOR2!$C$155&lt;TCEA!B1291+1,0,TCEA!B1291+1)</f>
        <v>46399</v>
      </c>
      <c r="C1292">
        <f ca="1">+SUMIF(SIMULADOR2!$C$36:$C$155,B1292,SIMULADOR2!$S$36:$S$155)</f>
        <v>0</v>
      </c>
    </row>
    <row r="1293" spans="1:3" x14ac:dyDescent="0.2">
      <c r="A1293">
        <f t="shared" si="20"/>
        <v>1291</v>
      </c>
      <c r="B1293" s="28">
        <f ca="1">+IF(SIMULADOR2!$C$155&lt;TCEA!B1292+1,0,TCEA!B1292+1)</f>
        <v>46400</v>
      </c>
      <c r="C1293">
        <f ca="1">+SUMIF(SIMULADOR2!$C$36:$C$155,B1293,SIMULADOR2!$S$36:$S$155)</f>
        <v>0</v>
      </c>
    </row>
    <row r="1294" spans="1:3" x14ac:dyDescent="0.2">
      <c r="A1294">
        <f t="shared" si="20"/>
        <v>1292</v>
      </c>
      <c r="B1294" s="28">
        <f ca="1">+IF(SIMULADOR2!$C$155&lt;TCEA!B1293+1,0,TCEA!B1293+1)</f>
        <v>46401</v>
      </c>
      <c r="C1294">
        <f ca="1">+SUMIF(SIMULADOR2!$C$36:$C$155,B1294,SIMULADOR2!$S$36:$S$155)</f>
        <v>0</v>
      </c>
    </row>
    <row r="1295" spans="1:3" x14ac:dyDescent="0.2">
      <c r="A1295">
        <f t="shared" si="20"/>
        <v>1293</v>
      </c>
      <c r="B1295" s="28">
        <f ca="1">+IF(SIMULADOR2!$C$155&lt;TCEA!B1294+1,0,TCEA!B1294+1)</f>
        <v>46402</v>
      </c>
      <c r="C1295">
        <f ca="1">+SUMIF(SIMULADOR2!$C$36:$C$155,B1295,SIMULADOR2!$S$36:$S$155)</f>
        <v>0</v>
      </c>
    </row>
    <row r="1296" spans="1:3" x14ac:dyDescent="0.2">
      <c r="A1296">
        <f t="shared" si="20"/>
        <v>1294</v>
      </c>
      <c r="B1296" s="28">
        <f ca="1">+IF(SIMULADOR2!$C$155&lt;TCEA!B1295+1,0,TCEA!B1295+1)</f>
        <v>46403</v>
      </c>
      <c r="C1296">
        <f ca="1">+SUMIF(SIMULADOR2!$C$36:$C$155,B1296,SIMULADOR2!$S$36:$S$155)</f>
        <v>0</v>
      </c>
    </row>
    <row r="1297" spans="1:3" x14ac:dyDescent="0.2">
      <c r="A1297">
        <f t="shared" si="20"/>
        <v>1295</v>
      </c>
      <c r="B1297" s="28">
        <f ca="1">+IF(SIMULADOR2!$C$155&lt;TCEA!B1296+1,0,TCEA!B1296+1)</f>
        <v>46404</v>
      </c>
      <c r="C1297">
        <f ca="1">+SUMIF(SIMULADOR2!$C$36:$C$155,B1297,SIMULADOR2!$S$36:$S$155)</f>
        <v>0</v>
      </c>
    </row>
    <row r="1298" spans="1:3" x14ac:dyDescent="0.2">
      <c r="A1298">
        <f t="shared" si="20"/>
        <v>1296</v>
      </c>
      <c r="B1298" s="28">
        <f ca="1">+IF(SIMULADOR2!$C$155&lt;TCEA!B1297+1,0,TCEA!B1297+1)</f>
        <v>46405</v>
      </c>
      <c r="C1298">
        <f ca="1">+SUMIF(SIMULADOR2!$C$36:$C$155,B1298,SIMULADOR2!$S$36:$S$155)</f>
        <v>0</v>
      </c>
    </row>
    <row r="1299" spans="1:3" x14ac:dyDescent="0.2">
      <c r="A1299">
        <f t="shared" si="20"/>
        <v>1297</v>
      </c>
      <c r="B1299" s="28">
        <f ca="1">+IF(SIMULADOR2!$C$155&lt;TCEA!B1298+1,0,TCEA!B1298+1)</f>
        <v>46406</v>
      </c>
      <c r="C1299">
        <f ca="1">+SUMIF(SIMULADOR2!$C$36:$C$155,B1299,SIMULADOR2!$S$36:$S$155)</f>
        <v>0</v>
      </c>
    </row>
    <row r="1300" spans="1:3" x14ac:dyDescent="0.2">
      <c r="A1300">
        <f t="shared" si="20"/>
        <v>1298</v>
      </c>
      <c r="B1300" s="28">
        <f ca="1">+IF(SIMULADOR2!$C$155&lt;TCEA!B1299+1,0,TCEA!B1299+1)</f>
        <v>46407</v>
      </c>
      <c r="C1300">
        <f ca="1">+SUMIF(SIMULADOR2!$C$36:$C$155,B1300,SIMULADOR2!$S$36:$S$155)</f>
        <v>0</v>
      </c>
    </row>
    <row r="1301" spans="1:3" x14ac:dyDescent="0.2">
      <c r="A1301">
        <f t="shared" si="20"/>
        <v>1299</v>
      </c>
      <c r="B1301" s="28">
        <f ca="1">+IF(SIMULADOR2!$C$155&lt;TCEA!B1300+1,0,TCEA!B1300+1)</f>
        <v>46408</v>
      </c>
      <c r="C1301">
        <f ca="1">+SUMIF(SIMULADOR2!$C$36:$C$155,B1301,SIMULADOR2!$S$36:$S$155)</f>
        <v>0</v>
      </c>
    </row>
    <row r="1302" spans="1:3" x14ac:dyDescent="0.2">
      <c r="A1302">
        <f t="shared" si="20"/>
        <v>1300</v>
      </c>
      <c r="B1302" s="28">
        <f ca="1">+IF(SIMULADOR2!$C$155&lt;TCEA!B1301+1,0,TCEA!B1301+1)</f>
        <v>46409</v>
      </c>
      <c r="C1302">
        <f ca="1">+SUMIF(SIMULADOR2!$C$36:$C$155,B1302,SIMULADOR2!$S$36:$S$155)</f>
        <v>0</v>
      </c>
    </row>
    <row r="1303" spans="1:3" x14ac:dyDescent="0.2">
      <c r="A1303">
        <f t="shared" si="20"/>
        <v>1301</v>
      </c>
      <c r="B1303" s="28">
        <f ca="1">+IF(SIMULADOR2!$C$155&lt;TCEA!B1302+1,0,TCEA!B1302+1)</f>
        <v>46410</v>
      </c>
      <c r="C1303">
        <f ca="1">+SUMIF(SIMULADOR2!$C$36:$C$155,B1303,SIMULADOR2!$S$36:$S$155)</f>
        <v>0</v>
      </c>
    </row>
    <row r="1304" spans="1:3" x14ac:dyDescent="0.2">
      <c r="A1304">
        <f t="shared" si="20"/>
        <v>1302</v>
      </c>
      <c r="B1304" s="28">
        <f ca="1">+IF(SIMULADOR2!$C$155&lt;TCEA!B1303+1,0,TCEA!B1303+1)</f>
        <v>46411</v>
      </c>
      <c r="C1304">
        <f ca="1">+SUMIF(SIMULADOR2!$C$36:$C$155,B1304,SIMULADOR2!$S$36:$S$155)</f>
        <v>0</v>
      </c>
    </row>
    <row r="1305" spans="1:3" x14ac:dyDescent="0.2">
      <c r="A1305">
        <f t="shared" si="20"/>
        <v>1303</v>
      </c>
      <c r="B1305" s="28">
        <f ca="1">+IF(SIMULADOR2!$C$155&lt;TCEA!B1304+1,0,TCEA!B1304+1)</f>
        <v>46412</v>
      </c>
      <c r="C1305">
        <f ca="1">+SUMIF(SIMULADOR2!$C$36:$C$155,B1305,SIMULADOR2!$S$36:$S$155)</f>
        <v>0</v>
      </c>
    </row>
    <row r="1306" spans="1:3" x14ac:dyDescent="0.2">
      <c r="A1306">
        <f t="shared" si="20"/>
        <v>1304</v>
      </c>
      <c r="B1306" s="28">
        <f ca="1">+IF(SIMULADOR2!$C$155&lt;TCEA!B1305+1,0,TCEA!B1305+1)</f>
        <v>46413</v>
      </c>
      <c r="C1306">
        <f ca="1">+SUMIF(SIMULADOR2!$C$36:$C$155,B1306,SIMULADOR2!$S$36:$S$155)</f>
        <v>0</v>
      </c>
    </row>
    <row r="1307" spans="1:3" x14ac:dyDescent="0.2">
      <c r="A1307">
        <f t="shared" si="20"/>
        <v>1305</v>
      </c>
      <c r="B1307" s="28">
        <f ca="1">+IF(SIMULADOR2!$C$155&lt;TCEA!B1306+1,0,TCEA!B1306+1)</f>
        <v>46414</v>
      </c>
      <c r="C1307">
        <f ca="1">+SUMIF(SIMULADOR2!$C$36:$C$155,B1307,SIMULADOR2!$S$36:$S$155)</f>
        <v>0</v>
      </c>
    </row>
    <row r="1308" spans="1:3" x14ac:dyDescent="0.2">
      <c r="A1308">
        <f t="shared" si="20"/>
        <v>1306</v>
      </c>
      <c r="B1308" s="28">
        <f ca="1">+IF(SIMULADOR2!$C$155&lt;TCEA!B1307+1,0,TCEA!B1307+1)</f>
        <v>46415</v>
      </c>
      <c r="C1308">
        <f ca="1">+SUMIF(SIMULADOR2!$C$36:$C$155,B1308,SIMULADOR2!$S$36:$S$155)</f>
        <v>0</v>
      </c>
    </row>
    <row r="1309" spans="1:3" x14ac:dyDescent="0.2">
      <c r="A1309">
        <f t="shared" si="20"/>
        <v>1307</v>
      </c>
      <c r="B1309" s="28">
        <f ca="1">+IF(SIMULADOR2!$C$155&lt;TCEA!B1308+1,0,TCEA!B1308+1)</f>
        <v>46416</v>
      </c>
      <c r="C1309">
        <f ca="1">+SUMIF(SIMULADOR2!$C$36:$C$155,B1309,SIMULADOR2!$S$36:$S$155)</f>
        <v>0</v>
      </c>
    </row>
    <row r="1310" spans="1:3" x14ac:dyDescent="0.2">
      <c r="A1310">
        <f t="shared" si="20"/>
        <v>1308</v>
      </c>
      <c r="B1310" s="28">
        <f ca="1">+IF(SIMULADOR2!$C$155&lt;TCEA!B1309+1,0,TCEA!B1309+1)</f>
        <v>46417</v>
      </c>
      <c r="C1310">
        <f ca="1">+SUMIF(SIMULADOR2!$C$36:$C$155,B1310,SIMULADOR2!$S$36:$S$155)</f>
        <v>0</v>
      </c>
    </row>
    <row r="1311" spans="1:3" x14ac:dyDescent="0.2">
      <c r="A1311">
        <f t="shared" si="20"/>
        <v>1309</v>
      </c>
      <c r="B1311" s="28">
        <f ca="1">+IF(SIMULADOR2!$C$155&lt;TCEA!B1310+1,0,TCEA!B1310+1)</f>
        <v>46418</v>
      </c>
      <c r="C1311">
        <f ca="1">+SUMIF(SIMULADOR2!$C$36:$C$155,B1311,SIMULADOR2!$S$36:$S$155)</f>
        <v>0</v>
      </c>
    </row>
    <row r="1312" spans="1:3" x14ac:dyDescent="0.2">
      <c r="A1312">
        <f t="shared" si="20"/>
        <v>1310</v>
      </c>
      <c r="B1312" s="28">
        <f ca="1">+IF(SIMULADOR2!$C$155&lt;TCEA!B1311+1,0,TCEA!B1311+1)</f>
        <v>46419</v>
      </c>
      <c r="C1312">
        <f ca="1">+SUMIF(SIMULADOR2!$C$36:$C$155,B1312,SIMULADOR2!$S$36:$S$155)</f>
        <v>0</v>
      </c>
    </row>
    <row r="1313" spans="1:3" x14ac:dyDescent="0.2">
      <c r="A1313">
        <f t="shared" si="20"/>
        <v>1311</v>
      </c>
      <c r="B1313" s="28">
        <f ca="1">+IF(SIMULADOR2!$C$155&lt;TCEA!B1312+1,0,TCEA!B1312+1)</f>
        <v>46420</v>
      </c>
      <c r="C1313">
        <f ca="1">+SUMIF(SIMULADOR2!$C$36:$C$155,B1313,SIMULADOR2!$S$36:$S$155)</f>
        <v>0</v>
      </c>
    </row>
    <row r="1314" spans="1:3" x14ac:dyDescent="0.2">
      <c r="A1314">
        <f t="shared" si="20"/>
        <v>1312</v>
      </c>
      <c r="B1314" s="28">
        <f ca="1">+IF(SIMULADOR2!$C$155&lt;TCEA!B1313+1,0,TCEA!B1313+1)</f>
        <v>46421</v>
      </c>
      <c r="C1314">
        <f ca="1">+SUMIF(SIMULADOR2!$C$36:$C$155,B1314,SIMULADOR2!$S$36:$S$155)</f>
        <v>0</v>
      </c>
    </row>
    <row r="1315" spans="1:3" x14ac:dyDescent="0.2">
      <c r="A1315">
        <f t="shared" si="20"/>
        <v>1313</v>
      </c>
      <c r="B1315" s="28">
        <f ca="1">+IF(SIMULADOR2!$C$155&lt;TCEA!B1314+1,0,TCEA!B1314+1)</f>
        <v>46422</v>
      </c>
      <c r="C1315">
        <f ca="1">+SUMIF(SIMULADOR2!$C$36:$C$155,B1315,SIMULADOR2!$S$36:$S$155)</f>
        <v>0</v>
      </c>
    </row>
    <row r="1316" spans="1:3" x14ac:dyDescent="0.2">
      <c r="A1316">
        <f t="shared" si="20"/>
        <v>1314</v>
      </c>
      <c r="B1316" s="28">
        <f ca="1">+IF(SIMULADOR2!$C$155&lt;TCEA!B1315+1,0,TCEA!B1315+1)</f>
        <v>46423</v>
      </c>
      <c r="C1316">
        <f ca="1">+SUMIF(SIMULADOR2!$C$36:$C$155,B1316,SIMULADOR2!$S$36:$S$155)</f>
        <v>0</v>
      </c>
    </row>
    <row r="1317" spans="1:3" x14ac:dyDescent="0.2">
      <c r="A1317">
        <f t="shared" si="20"/>
        <v>1315</v>
      </c>
      <c r="B1317" s="28">
        <f ca="1">+IF(SIMULADOR2!$C$155&lt;TCEA!B1316+1,0,TCEA!B1316+1)</f>
        <v>46424</v>
      </c>
      <c r="C1317">
        <f ca="1">+SUMIF(SIMULADOR2!$C$36:$C$155,B1317,SIMULADOR2!$S$36:$S$155)</f>
        <v>0</v>
      </c>
    </row>
    <row r="1318" spans="1:3" x14ac:dyDescent="0.2">
      <c r="A1318">
        <f t="shared" si="20"/>
        <v>1316</v>
      </c>
      <c r="B1318" s="28">
        <f ca="1">+IF(SIMULADOR2!$C$155&lt;TCEA!B1317+1,0,TCEA!B1317+1)</f>
        <v>46425</v>
      </c>
      <c r="C1318">
        <f ca="1">+SUMIF(SIMULADOR2!$C$36:$C$155,B1318,SIMULADOR2!$S$36:$S$155)</f>
        <v>0</v>
      </c>
    </row>
    <row r="1319" spans="1:3" x14ac:dyDescent="0.2">
      <c r="A1319">
        <f t="shared" si="20"/>
        <v>1317</v>
      </c>
      <c r="B1319" s="28">
        <f ca="1">+IF(SIMULADOR2!$C$155&lt;TCEA!B1318+1,0,TCEA!B1318+1)</f>
        <v>46426</v>
      </c>
      <c r="C1319">
        <f ca="1">+SUMIF(SIMULADOR2!$C$36:$C$155,B1319,SIMULADOR2!$S$36:$S$155)</f>
        <v>0</v>
      </c>
    </row>
    <row r="1320" spans="1:3" x14ac:dyDescent="0.2">
      <c r="A1320">
        <f t="shared" si="20"/>
        <v>1318</v>
      </c>
      <c r="B1320" s="28">
        <f ca="1">+IF(SIMULADOR2!$C$155&lt;TCEA!B1319+1,0,TCEA!B1319+1)</f>
        <v>46427</v>
      </c>
      <c r="C1320">
        <f ca="1">+SUMIF(SIMULADOR2!$C$36:$C$155,B1320,SIMULADOR2!$S$36:$S$155)</f>
        <v>0</v>
      </c>
    </row>
    <row r="1321" spans="1:3" x14ac:dyDescent="0.2">
      <c r="A1321">
        <f t="shared" si="20"/>
        <v>1319</v>
      </c>
      <c r="B1321" s="28">
        <f ca="1">+IF(SIMULADOR2!$C$155&lt;TCEA!B1320+1,0,TCEA!B1320+1)</f>
        <v>46428</v>
      </c>
      <c r="C1321">
        <f ca="1">+SUMIF(SIMULADOR2!$C$36:$C$155,B1321,SIMULADOR2!$S$36:$S$155)</f>
        <v>0</v>
      </c>
    </row>
    <row r="1322" spans="1:3" x14ac:dyDescent="0.2">
      <c r="A1322">
        <f t="shared" si="20"/>
        <v>1320</v>
      </c>
      <c r="B1322" s="28">
        <f ca="1">+IF(SIMULADOR2!$C$155&lt;TCEA!B1321+1,0,TCEA!B1321+1)</f>
        <v>46429</v>
      </c>
      <c r="C1322">
        <f ca="1">+SUMIF(SIMULADOR2!$C$36:$C$155,B1322,SIMULADOR2!$S$36:$S$155)</f>
        <v>0</v>
      </c>
    </row>
    <row r="1323" spans="1:3" x14ac:dyDescent="0.2">
      <c r="A1323">
        <f t="shared" si="20"/>
        <v>1321</v>
      </c>
      <c r="B1323" s="28">
        <f ca="1">+IF(SIMULADOR2!$C$155&lt;TCEA!B1322+1,0,TCEA!B1322+1)</f>
        <v>46430</v>
      </c>
      <c r="C1323">
        <f ca="1">+SUMIF(SIMULADOR2!$C$36:$C$155,B1323,SIMULADOR2!$S$36:$S$155)</f>
        <v>0</v>
      </c>
    </row>
    <row r="1324" spans="1:3" x14ac:dyDescent="0.2">
      <c r="A1324">
        <f t="shared" si="20"/>
        <v>1322</v>
      </c>
      <c r="B1324" s="28">
        <f ca="1">+IF(SIMULADOR2!$C$155&lt;TCEA!B1323+1,0,TCEA!B1323+1)</f>
        <v>46431</v>
      </c>
      <c r="C1324">
        <f ca="1">+SUMIF(SIMULADOR2!$C$36:$C$155,B1324,SIMULADOR2!$S$36:$S$155)</f>
        <v>0</v>
      </c>
    </row>
    <row r="1325" spans="1:3" x14ac:dyDescent="0.2">
      <c r="A1325">
        <f t="shared" si="20"/>
        <v>1323</v>
      </c>
      <c r="B1325" s="28">
        <f ca="1">+IF(SIMULADOR2!$C$155&lt;TCEA!B1324+1,0,TCEA!B1324+1)</f>
        <v>46432</v>
      </c>
      <c r="C1325">
        <f ca="1">+SUMIF(SIMULADOR2!$C$36:$C$155,B1325,SIMULADOR2!$S$36:$S$155)</f>
        <v>0</v>
      </c>
    </row>
    <row r="1326" spans="1:3" x14ac:dyDescent="0.2">
      <c r="A1326">
        <f t="shared" si="20"/>
        <v>1324</v>
      </c>
      <c r="B1326" s="28">
        <f ca="1">+IF(SIMULADOR2!$C$155&lt;TCEA!B1325+1,0,TCEA!B1325+1)</f>
        <v>46433</v>
      </c>
      <c r="C1326">
        <f ca="1">+SUMIF(SIMULADOR2!$C$36:$C$155,B1326,SIMULADOR2!$S$36:$S$155)</f>
        <v>0</v>
      </c>
    </row>
    <row r="1327" spans="1:3" x14ac:dyDescent="0.2">
      <c r="A1327">
        <f t="shared" si="20"/>
        <v>1325</v>
      </c>
      <c r="B1327" s="28">
        <f ca="1">+IF(SIMULADOR2!$C$155&lt;TCEA!B1326+1,0,TCEA!B1326+1)</f>
        <v>46434</v>
      </c>
      <c r="C1327">
        <f ca="1">+SUMIF(SIMULADOR2!$C$36:$C$155,B1327,SIMULADOR2!$S$36:$S$155)</f>
        <v>0</v>
      </c>
    </row>
    <row r="1328" spans="1:3" x14ac:dyDescent="0.2">
      <c r="A1328">
        <f t="shared" si="20"/>
        <v>1326</v>
      </c>
      <c r="B1328" s="28">
        <f ca="1">+IF(SIMULADOR2!$C$155&lt;TCEA!B1327+1,0,TCEA!B1327+1)</f>
        <v>46435</v>
      </c>
      <c r="C1328">
        <f ca="1">+SUMIF(SIMULADOR2!$C$36:$C$155,B1328,SIMULADOR2!$S$36:$S$155)</f>
        <v>0</v>
      </c>
    </row>
    <row r="1329" spans="1:3" x14ac:dyDescent="0.2">
      <c r="A1329">
        <f t="shared" si="20"/>
        <v>1327</v>
      </c>
      <c r="B1329" s="28">
        <f ca="1">+IF(SIMULADOR2!$C$155&lt;TCEA!B1328+1,0,TCEA!B1328+1)</f>
        <v>46436</v>
      </c>
      <c r="C1329">
        <f ca="1">+SUMIF(SIMULADOR2!$C$36:$C$155,B1329,SIMULADOR2!$S$36:$S$155)</f>
        <v>0</v>
      </c>
    </row>
    <row r="1330" spans="1:3" x14ac:dyDescent="0.2">
      <c r="A1330">
        <f t="shared" si="20"/>
        <v>1328</v>
      </c>
      <c r="B1330" s="28">
        <f ca="1">+IF(SIMULADOR2!$C$155&lt;TCEA!B1329+1,0,TCEA!B1329+1)</f>
        <v>46437</v>
      </c>
      <c r="C1330">
        <f ca="1">+SUMIF(SIMULADOR2!$C$36:$C$155,B1330,SIMULADOR2!$S$36:$S$155)</f>
        <v>0</v>
      </c>
    </row>
    <row r="1331" spans="1:3" x14ac:dyDescent="0.2">
      <c r="A1331">
        <f t="shared" si="20"/>
        <v>1329</v>
      </c>
      <c r="B1331" s="28">
        <f ca="1">+IF(SIMULADOR2!$C$155&lt;TCEA!B1330+1,0,TCEA!B1330+1)</f>
        <v>46438</v>
      </c>
      <c r="C1331">
        <f ca="1">+SUMIF(SIMULADOR2!$C$36:$C$155,B1331,SIMULADOR2!$S$36:$S$155)</f>
        <v>0</v>
      </c>
    </row>
    <row r="1332" spans="1:3" x14ac:dyDescent="0.2">
      <c r="A1332">
        <f t="shared" si="20"/>
        <v>1330</v>
      </c>
      <c r="B1332" s="28">
        <f ca="1">+IF(SIMULADOR2!$C$155&lt;TCEA!B1331+1,0,TCEA!B1331+1)</f>
        <v>46439</v>
      </c>
      <c r="C1332">
        <f ca="1">+SUMIF(SIMULADOR2!$C$36:$C$155,B1332,SIMULADOR2!$S$36:$S$155)</f>
        <v>0</v>
      </c>
    </row>
    <row r="1333" spans="1:3" x14ac:dyDescent="0.2">
      <c r="A1333">
        <f t="shared" si="20"/>
        <v>1331</v>
      </c>
      <c r="B1333" s="28">
        <f ca="1">+IF(SIMULADOR2!$C$155&lt;TCEA!B1332+1,0,TCEA!B1332+1)</f>
        <v>46440</v>
      </c>
      <c r="C1333">
        <f ca="1">+SUMIF(SIMULADOR2!$C$36:$C$155,B1333,SIMULADOR2!$S$36:$S$155)</f>
        <v>0</v>
      </c>
    </row>
    <row r="1334" spans="1:3" x14ac:dyDescent="0.2">
      <c r="A1334">
        <f t="shared" si="20"/>
        <v>1332</v>
      </c>
      <c r="B1334" s="28">
        <f ca="1">+IF(SIMULADOR2!$C$155&lt;TCEA!B1333+1,0,TCEA!B1333+1)</f>
        <v>46441</v>
      </c>
      <c r="C1334">
        <f ca="1">+SUMIF(SIMULADOR2!$C$36:$C$155,B1334,SIMULADOR2!$S$36:$S$155)</f>
        <v>0</v>
      </c>
    </row>
    <row r="1335" spans="1:3" x14ac:dyDescent="0.2">
      <c r="A1335">
        <f t="shared" si="20"/>
        <v>1333</v>
      </c>
      <c r="B1335" s="28">
        <f ca="1">+IF(SIMULADOR2!$C$155&lt;TCEA!B1334+1,0,TCEA!B1334+1)</f>
        <v>46442</v>
      </c>
      <c r="C1335">
        <f ca="1">+SUMIF(SIMULADOR2!$C$36:$C$155,B1335,SIMULADOR2!$S$36:$S$155)</f>
        <v>0</v>
      </c>
    </row>
    <row r="1336" spans="1:3" x14ac:dyDescent="0.2">
      <c r="A1336">
        <f t="shared" si="20"/>
        <v>1334</v>
      </c>
      <c r="B1336" s="28">
        <f ca="1">+IF(SIMULADOR2!$C$155&lt;TCEA!B1335+1,0,TCEA!B1335+1)</f>
        <v>46443</v>
      </c>
      <c r="C1336">
        <f ca="1">+SUMIF(SIMULADOR2!$C$36:$C$155,B1336,SIMULADOR2!$S$36:$S$155)</f>
        <v>0</v>
      </c>
    </row>
    <row r="1337" spans="1:3" x14ac:dyDescent="0.2">
      <c r="A1337">
        <f t="shared" si="20"/>
        <v>1335</v>
      </c>
      <c r="B1337" s="28">
        <f ca="1">+IF(SIMULADOR2!$C$155&lt;TCEA!B1336+1,0,TCEA!B1336+1)</f>
        <v>46444</v>
      </c>
      <c r="C1337">
        <f ca="1">+SUMIF(SIMULADOR2!$C$36:$C$155,B1337,SIMULADOR2!$S$36:$S$155)</f>
        <v>0</v>
      </c>
    </row>
    <row r="1338" spans="1:3" x14ac:dyDescent="0.2">
      <c r="A1338">
        <f t="shared" si="20"/>
        <v>1336</v>
      </c>
      <c r="B1338" s="28">
        <f ca="1">+IF(SIMULADOR2!$C$155&lt;TCEA!B1337+1,0,TCEA!B1337+1)</f>
        <v>46445</v>
      </c>
      <c r="C1338">
        <f ca="1">+SUMIF(SIMULADOR2!$C$36:$C$155,B1338,SIMULADOR2!$S$36:$S$155)</f>
        <v>0</v>
      </c>
    </row>
    <row r="1339" spans="1:3" x14ac:dyDescent="0.2">
      <c r="A1339">
        <f t="shared" si="20"/>
        <v>1337</v>
      </c>
      <c r="B1339" s="28">
        <f ca="1">+IF(SIMULADOR2!$C$155&lt;TCEA!B1338+1,0,TCEA!B1338+1)</f>
        <v>46446</v>
      </c>
      <c r="C1339">
        <f ca="1">+SUMIF(SIMULADOR2!$C$36:$C$155,B1339,SIMULADOR2!$S$36:$S$155)</f>
        <v>0</v>
      </c>
    </row>
    <row r="1340" spans="1:3" x14ac:dyDescent="0.2">
      <c r="A1340">
        <f t="shared" si="20"/>
        <v>1338</v>
      </c>
      <c r="B1340" s="28">
        <f ca="1">+IF(SIMULADOR2!$C$155&lt;TCEA!B1339+1,0,TCEA!B1339+1)</f>
        <v>46447</v>
      </c>
      <c r="C1340">
        <f ca="1">+SUMIF(SIMULADOR2!$C$36:$C$155,B1340,SIMULADOR2!$S$36:$S$155)</f>
        <v>0</v>
      </c>
    </row>
    <row r="1341" spans="1:3" x14ac:dyDescent="0.2">
      <c r="A1341">
        <f t="shared" si="20"/>
        <v>1339</v>
      </c>
      <c r="B1341" s="28">
        <f ca="1">+IF(SIMULADOR2!$C$155&lt;TCEA!B1340+1,0,TCEA!B1340+1)</f>
        <v>46448</v>
      </c>
      <c r="C1341">
        <f ca="1">+SUMIF(SIMULADOR2!$C$36:$C$155,B1341,SIMULADOR2!$S$36:$S$155)</f>
        <v>0</v>
      </c>
    </row>
    <row r="1342" spans="1:3" x14ac:dyDescent="0.2">
      <c r="A1342">
        <f t="shared" si="20"/>
        <v>1340</v>
      </c>
      <c r="B1342" s="28">
        <f ca="1">+IF(SIMULADOR2!$C$155&lt;TCEA!B1341+1,0,TCEA!B1341+1)</f>
        <v>46449</v>
      </c>
      <c r="C1342">
        <f ca="1">+SUMIF(SIMULADOR2!$C$36:$C$155,B1342,SIMULADOR2!$S$36:$S$155)</f>
        <v>0</v>
      </c>
    </row>
    <row r="1343" spans="1:3" x14ac:dyDescent="0.2">
      <c r="A1343">
        <f t="shared" si="20"/>
        <v>1341</v>
      </c>
      <c r="B1343" s="28">
        <f ca="1">+IF(SIMULADOR2!$C$155&lt;TCEA!B1342+1,0,TCEA!B1342+1)</f>
        <v>46450</v>
      </c>
      <c r="C1343">
        <f ca="1">+SUMIF(SIMULADOR2!$C$36:$C$155,B1343,SIMULADOR2!$S$36:$S$155)</f>
        <v>0</v>
      </c>
    </row>
    <row r="1344" spans="1:3" x14ac:dyDescent="0.2">
      <c r="A1344">
        <f t="shared" si="20"/>
        <v>1342</v>
      </c>
      <c r="B1344" s="28">
        <f ca="1">+IF(SIMULADOR2!$C$155&lt;TCEA!B1343+1,0,TCEA!B1343+1)</f>
        <v>46451</v>
      </c>
      <c r="C1344">
        <f ca="1">+SUMIF(SIMULADOR2!$C$36:$C$155,B1344,SIMULADOR2!$S$36:$S$155)</f>
        <v>0</v>
      </c>
    </row>
    <row r="1345" spans="1:3" x14ac:dyDescent="0.2">
      <c r="A1345">
        <f t="shared" si="20"/>
        <v>1343</v>
      </c>
      <c r="B1345" s="28">
        <f ca="1">+IF(SIMULADOR2!$C$155&lt;TCEA!B1344+1,0,TCEA!B1344+1)</f>
        <v>46452</v>
      </c>
      <c r="C1345">
        <f ca="1">+SUMIF(SIMULADOR2!$C$36:$C$155,B1345,SIMULADOR2!$S$36:$S$155)</f>
        <v>0</v>
      </c>
    </row>
    <row r="1346" spans="1:3" x14ac:dyDescent="0.2">
      <c r="A1346">
        <f t="shared" si="20"/>
        <v>1344</v>
      </c>
      <c r="B1346" s="28">
        <f ca="1">+IF(SIMULADOR2!$C$155&lt;TCEA!B1345+1,0,TCEA!B1345+1)</f>
        <v>46453</v>
      </c>
      <c r="C1346">
        <f ca="1">+SUMIF(SIMULADOR2!$C$36:$C$155,B1346,SIMULADOR2!$S$36:$S$155)</f>
        <v>0</v>
      </c>
    </row>
    <row r="1347" spans="1:3" x14ac:dyDescent="0.2">
      <c r="A1347">
        <f t="shared" si="20"/>
        <v>1345</v>
      </c>
      <c r="B1347" s="28">
        <f ca="1">+IF(SIMULADOR2!$C$155&lt;TCEA!B1346+1,0,TCEA!B1346+1)</f>
        <v>46454</v>
      </c>
      <c r="C1347">
        <f ca="1">+SUMIF(SIMULADOR2!$C$36:$C$155,B1347,SIMULADOR2!$S$36:$S$155)</f>
        <v>0</v>
      </c>
    </row>
    <row r="1348" spans="1:3" x14ac:dyDescent="0.2">
      <c r="A1348">
        <f t="shared" si="20"/>
        <v>1346</v>
      </c>
      <c r="B1348" s="28">
        <f ca="1">+IF(SIMULADOR2!$C$155&lt;TCEA!B1347+1,0,TCEA!B1347+1)</f>
        <v>46455</v>
      </c>
      <c r="C1348">
        <f ca="1">+SUMIF(SIMULADOR2!$C$36:$C$155,B1348,SIMULADOR2!$S$36:$S$155)</f>
        <v>0</v>
      </c>
    </row>
    <row r="1349" spans="1:3" x14ac:dyDescent="0.2">
      <c r="A1349">
        <f t="shared" ref="A1349:A1412" si="21">+A1348+1</f>
        <v>1347</v>
      </c>
      <c r="B1349" s="28">
        <f ca="1">+IF(SIMULADOR2!$C$155&lt;TCEA!B1348+1,0,TCEA!B1348+1)</f>
        <v>46456</v>
      </c>
      <c r="C1349">
        <f ca="1">+SUMIF(SIMULADOR2!$C$36:$C$155,B1349,SIMULADOR2!$S$36:$S$155)</f>
        <v>0</v>
      </c>
    </row>
    <row r="1350" spans="1:3" x14ac:dyDescent="0.2">
      <c r="A1350">
        <f t="shared" si="21"/>
        <v>1348</v>
      </c>
      <c r="B1350" s="28">
        <f ca="1">+IF(SIMULADOR2!$C$155&lt;TCEA!B1349+1,0,TCEA!B1349+1)</f>
        <v>46457</v>
      </c>
      <c r="C1350">
        <f ca="1">+SUMIF(SIMULADOR2!$C$36:$C$155,B1350,SIMULADOR2!$S$36:$S$155)</f>
        <v>0</v>
      </c>
    </row>
    <row r="1351" spans="1:3" x14ac:dyDescent="0.2">
      <c r="A1351">
        <f t="shared" si="21"/>
        <v>1349</v>
      </c>
      <c r="B1351" s="28">
        <f ca="1">+IF(SIMULADOR2!$C$155&lt;TCEA!B1350+1,0,TCEA!B1350+1)</f>
        <v>46458</v>
      </c>
      <c r="C1351">
        <f ca="1">+SUMIF(SIMULADOR2!$C$36:$C$155,B1351,SIMULADOR2!$S$36:$S$155)</f>
        <v>0</v>
      </c>
    </row>
    <row r="1352" spans="1:3" x14ac:dyDescent="0.2">
      <c r="A1352">
        <f t="shared" si="21"/>
        <v>1350</v>
      </c>
      <c r="B1352" s="28">
        <f ca="1">+IF(SIMULADOR2!$C$155&lt;TCEA!B1351+1,0,TCEA!B1351+1)</f>
        <v>46459</v>
      </c>
      <c r="C1352">
        <f ca="1">+SUMIF(SIMULADOR2!$C$36:$C$155,B1352,SIMULADOR2!$S$36:$S$155)</f>
        <v>0</v>
      </c>
    </row>
    <row r="1353" spans="1:3" x14ac:dyDescent="0.2">
      <c r="A1353">
        <f t="shared" si="21"/>
        <v>1351</v>
      </c>
      <c r="B1353" s="28">
        <f ca="1">+IF(SIMULADOR2!$C$155&lt;TCEA!B1352+1,0,TCEA!B1352+1)</f>
        <v>46460</v>
      </c>
      <c r="C1353">
        <f ca="1">+SUMIF(SIMULADOR2!$C$36:$C$155,B1353,SIMULADOR2!$S$36:$S$155)</f>
        <v>0</v>
      </c>
    </row>
    <row r="1354" spans="1:3" x14ac:dyDescent="0.2">
      <c r="A1354">
        <f t="shared" si="21"/>
        <v>1352</v>
      </c>
      <c r="B1354" s="28">
        <f ca="1">+IF(SIMULADOR2!$C$155&lt;TCEA!B1353+1,0,TCEA!B1353+1)</f>
        <v>46461</v>
      </c>
      <c r="C1354">
        <f ca="1">+SUMIF(SIMULADOR2!$C$36:$C$155,B1354,SIMULADOR2!$S$36:$S$155)</f>
        <v>0</v>
      </c>
    </row>
    <row r="1355" spans="1:3" x14ac:dyDescent="0.2">
      <c r="A1355">
        <f t="shared" si="21"/>
        <v>1353</v>
      </c>
      <c r="B1355" s="28">
        <f ca="1">+IF(SIMULADOR2!$C$155&lt;TCEA!B1354+1,0,TCEA!B1354+1)</f>
        <v>46462</v>
      </c>
      <c r="C1355">
        <f ca="1">+SUMIF(SIMULADOR2!$C$36:$C$155,B1355,SIMULADOR2!$S$36:$S$155)</f>
        <v>0</v>
      </c>
    </row>
    <row r="1356" spans="1:3" x14ac:dyDescent="0.2">
      <c r="A1356">
        <f t="shared" si="21"/>
        <v>1354</v>
      </c>
      <c r="B1356" s="28">
        <f ca="1">+IF(SIMULADOR2!$C$155&lt;TCEA!B1355+1,0,TCEA!B1355+1)</f>
        <v>46463</v>
      </c>
      <c r="C1356">
        <f ca="1">+SUMIF(SIMULADOR2!$C$36:$C$155,B1356,SIMULADOR2!$S$36:$S$155)</f>
        <v>0</v>
      </c>
    </row>
    <row r="1357" spans="1:3" x14ac:dyDescent="0.2">
      <c r="A1357">
        <f t="shared" si="21"/>
        <v>1355</v>
      </c>
      <c r="B1357" s="28">
        <f ca="1">+IF(SIMULADOR2!$C$155&lt;TCEA!B1356+1,0,TCEA!B1356+1)</f>
        <v>46464</v>
      </c>
      <c r="C1357">
        <f ca="1">+SUMIF(SIMULADOR2!$C$36:$C$155,B1357,SIMULADOR2!$S$36:$S$155)</f>
        <v>0</v>
      </c>
    </row>
    <row r="1358" spans="1:3" x14ac:dyDescent="0.2">
      <c r="A1358">
        <f t="shared" si="21"/>
        <v>1356</v>
      </c>
      <c r="B1358" s="28">
        <f ca="1">+IF(SIMULADOR2!$C$155&lt;TCEA!B1357+1,0,TCEA!B1357+1)</f>
        <v>46465</v>
      </c>
      <c r="C1358">
        <f ca="1">+SUMIF(SIMULADOR2!$C$36:$C$155,B1358,SIMULADOR2!$S$36:$S$155)</f>
        <v>0</v>
      </c>
    </row>
    <row r="1359" spans="1:3" x14ac:dyDescent="0.2">
      <c r="A1359">
        <f t="shared" si="21"/>
        <v>1357</v>
      </c>
      <c r="B1359" s="28">
        <f ca="1">+IF(SIMULADOR2!$C$155&lt;TCEA!B1358+1,0,TCEA!B1358+1)</f>
        <v>46466</v>
      </c>
      <c r="C1359">
        <f ca="1">+SUMIF(SIMULADOR2!$C$36:$C$155,B1359,SIMULADOR2!$S$36:$S$155)</f>
        <v>0</v>
      </c>
    </row>
    <row r="1360" spans="1:3" x14ac:dyDescent="0.2">
      <c r="A1360">
        <f t="shared" si="21"/>
        <v>1358</v>
      </c>
      <c r="B1360" s="28">
        <f ca="1">+IF(SIMULADOR2!$C$155&lt;TCEA!B1359+1,0,TCEA!B1359+1)</f>
        <v>46467</v>
      </c>
      <c r="C1360">
        <f ca="1">+SUMIF(SIMULADOR2!$C$36:$C$155,B1360,SIMULADOR2!$S$36:$S$155)</f>
        <v>0</v>
      </c>
    </row>
    <row r="1361" spans="1:3" x14ac:dyDescent="0.2">
      <c r="A1361">
        <f t="shared" si="21"/>
        <v>1359</v>
      </c>
      <c r="B1361" s="28">
        <f ca="1">+IF(SIMULADOR2!$C$155&lt;TCEA!B1360+1,0,TCEA!B1360+1)</f>
        <v>46468</v>
      </c>
      <c r="C1361">
        <f ca="1">+SUMIF(SIMULADOR2!$C$36:$C$155,B1361,SIMULADOR2!$S$36:$S$155)</f>
        <v>0</v>
      </c>
    </row>
    <row r="1362" spans="1:3" x14ac:dyDescent="0.2">
      <c r="A1362">
        <f t="shared" si="21"/>
        <v>1360</v>
      </c>
      <c r="B1362" s="28">
        <f ca="1">+IF(SIMULADOR2!$C$155&lt;TCEA!B1361+1,0,TCEA!B1361+1)</f>
        <v>46469</v>
      </c>
      <c r="C1362">
        <f ca="1">+SUMIF(SIMULADOR2!$C$36:$C$155,B1362,SIMULADOR2!$S$36:$S$155)</f>
        <v>0</v>
      </c>
    </row>
    <row r="1363" spans="1:3" x14ac:dyDescent="0.2">
      <c r="A1363">
        <f t="shared" si="21"/>
        <v>1361</v>
      </c>
      <c r="B1363" s="28">
        <f ca="1">+IF(SIMULADOR2!$C$155&lt;TCEA!B1362+1,0,TCEA!B1362+1)</f>
        <v>46470</v>
      </c>
      <c r="C1363">
        <f ca="1">+SUMIF(SIMULADOR2!$C$36:$C$155,B1363,SIMULADOR2!$S$36:$S$155)</f>
        <v>0</v>
      </c>
    </row>
    <row r="1364" spans="1:3" x14ac:dyDescent="0.2">
      <c r="A1364">
        <f t="shared" si="21"/>
        <v>1362</v>
      </c>
      <c r="B1364" s="28">
        <f ca="1">+IF(SIMULADOR2!$C$155&lt;TCEA!B1363+1,0,TCEA!B1363+1)</f>
        <v>46471</v>
      </c>
      <c r="C1364">
        <f ca="1">+SUMIF(SIMULADOR2!$C$36:$C$155,B1364,SIMULADOR2!$S$36:$S$155)</f>
        <v>0</v>
      </c>
    </row>
    <row r="1365" spans="1:3" x14ac:dyDescent="0.2">
      <c r="A1365">
        <f t="shared" si="21"/>
        <v>1363</v>
      </c>
      <c r="B1365" s="28">
        <f ca="1">+IF(SIMULADOR2!$C$155&lt;TCEA!B1364+1,0,TCEA!B1364+1)</f>
        <v>46472</v>
      </c>
      <c r="C1365">
        <f ca="1">+SUMIF(SIMULADOR2!$C$36:$C$155,B1365,SIMULADOR2!$S$36:$S$155)</f>
        <v>0</v>
      </c>
    </row>
    <row r="1366" spans="1:3" x14ac:dyDescent="0.2">
      <c r="A1366">
        <f t="shared" si="21"/>
        <v>1364</v>
      </c>
      <c r="B1366" s="28">
        <f ca="1">+IF(SIMULADOR2!$C$155&lt;TCEA!B1365+1,0,TCEA!B1365+1)</f>
        <v>46473</v>
      </c>
      <c r="C1366">
        <f ca="1">+SUMIF(SIMULADOR2!$C$36:$C$155,B1366,SIMULADOR2!$S$36:$S$155)</f>
        <v>0</v>
      </c>
    </row>
    <row r="1367" spans="1:3" x14ac:dyDescent="0.2">
      <c r="A1367">
        <f t="shared" si="21"/>
        <v>1365</v>
      </c>
      <c r="B1367" s="28">
        <f ca="1">+IF(SIMULADOR2!$C$155&lt;TCEA!B1366+1,0,TCEA!B1366+1)</f>
        <v>46474</v>
      </c>
      <c r="C1367">
        <f ca="1">+SUMIF(SIMULADOR2!$C$36:$C$155,B1367,SIMULADOR2!$S$36:$S$155)</f>
        <v>0</v>
      </c>
    </row>
    <row r="1368" spans="1:3" x14ac:dyDescent="0.2">
      <c r="A1368">
        <f t="shared" si="21"/>
        <v>1366</v>
      </c>
      <c r="B1368" s="28">
        <f ca="1">+IF(SIMULADOR2!$C$155&lt;TCEA!B1367+1,0,TCEA!B1367+1)</f>
        <v>46475</v>
      </c>
      <c r="C1368">
        <f ca="1">+SUMIF(SIMULADOR2!$C$36:$C$155,B1368,SIMULADOR2!$S$36:$S$155)</f>
        <v>0</v>
      </c>
    </row>
    <row r="1369" spans="1:3" x14ac:dyDescent="0.2">
      <c r="A1369">
        <f t="shared" si="21"/>
        <v>1367</v>
      </c>
      <c r="B1369" s="28">
        <f ca="1">+IF(SIMULADOR2!$C$155&lt;TCEA!B1368+1,0,TCEA!B1368+1)</f>
        <v>46476</v>
      </c>
      <c r="C1369">
        <f ca="1">+SUMIF(SIMULADOR2!$C$36:$C$155,B1369,SIMULADOR2!$S$36:$S$155)</f>
        <v>0</v>
      </c>
    </row>
    <row r="1370" spans="1:3" x14ac:dyDescent="0.2">
      <c r="A1370">
        <f t="shared" si="21"/>
        <v>1368</v>
      </c>
      <c r="B1370" s="28">
        <f ca="1">+IF(SIMULADOR2!$C$155&lt;TCEA!B1369+1,0,TCEA!B1369+1)</f>
        <v>46477</v>
      </c>
      <c r="C1370">
        <f ca="1">+SUMIF(SIMULADOR2!$C$36:$C$155,B1370,SIMULADOR2!$S$36:$S$155)</f>
        <v>0</v>
      </c>
    </row>
    <row r="1371" spans="1:3" x14ac:dyDescent="0.2">
      <c r="A1371">
        <f t="shared" si="21"/>
        <v>1369</v>
      </c>
      <c r="B1371" s="28">
        <f ca="1">+IF(SIMULADOR2!$C$155&lt;TCEA!B1370+1,0,TCEA!B1370+1)</f>
        <v>46478</v>
      </c>
      <c r="C1371">
        <f ca="1">+SUMIF(SIMULADOR2!$C$36:$C$155,B1371,SIMULADOR2!$S$36:$S$155)</f>
        <v>0</v>
      </c>
    </row>
    <row r="1372" spans="1:3" x14ac:dyDescent="0.2">
      <c r="A1372">
        <f t="shared" si="21"/>
        <v>1370</v>
      </c>
      <c r="B1372" s="28">
        <f ca="1">+IF(SIMULADOR2!$C$155&lt;TCEA!B1371+1,0,TCEA!B1371+1)</f>
        <v>46479</v>
      </c>
      <c r="C1372">
        <f ca="1">+SUMIF(SIMULADOR2!$C$36:$C$155,B1372,SIMULADOR2!$S$36:$S$155)</f>
        <v>0</v>
      </c>
    </row>
    <row r="1373" spans="1:3" x14ac:dyDescent="0.2">
      <c r="A1373">
        <f t="shared" si="21"/>
        <v>1371</v>
      </c>
      <c r="B1373" s="28">
        <f ca="1">+IF(SIMULADOR2!$C$155&lt;TCEA!B1372+1,0,TCEA!B1372+1)</f>
        <v>46480</v>
      </c>
      <c r="C1373">
        <f ca="1">+SUMIF(SIMULADOR2!$C$36:$C$155,B1373,SIMULADOR2!$S$36:$S$155)</f>
        <v>0</v>
      </c>
    </row>
    <row r="1374" spans="1:3" x14ac:dyDescent="0.2">
      <c r="A1374">
        <f t="shared" si="21"/>
        <v>1372</v>
      </c>
      <c r="B1374" s="28">
        <f ca="1">+IF(SIMULADOR2!$C$155&lt;TCEA!B1373+1,0,TCEA!B1373+1)</f>
        <v>46481</v>
      </c>
      <c r="C1374">
        <f ca="1">+SUMIF(SIMULADOR2!$C$36:$C$155,B1374,SIMULADOR2!$S$36:$S$155)</f>
        <v>0</v>
      </c>
    </row>
    <row r="1375" spans="1:3" x14ac:dyDescent="0.2">
      <c r="A1375">
        <f t="shared" si="21"/>
        <v>1373</v>
      </c>
      <c r="B1375" s="28">
        <f ca="1">+IF(SIMULADOR2!$C$155&lt;TCEA!B1374+1,0,TCEA!B1374+1)</f>
        <v>46482</v>
      </c>
      <c r="C1375">
        <f ca="1">+SUMIF(SIMULADOR2!$C$36:$C$155,B1375,SIMULADOR2!$S$36:$S$155)</f>
        <v>0</v>
      </c>
    </row>
    <row r="1376" spans="1:3" x14ac:dyDescent="0.2">
      <c r="A1376">
        <f t="shared" si="21"/>
        <v>1374</v>
      </c>
      <c r="B1376" s="28">
        <f ca="1">+IF(SIMULADOR2!$C$155&lt;TCEA!B1375+1,0,TCEA!B1375+1)</f>
        <v>46483</v>
      </c>
      <c r="C1376">
        <f ca="1">+SUMIF(SIMULADOR2!$C$36:$C$155,B1376,SIMULADOR2!$S$36:$S$155)</f>
        <v>0</v>
      </c>
    </row>
    <row r="1377" spans="1:3" x14ac:dyDescent="0.2">
      <c r="A1377">
        <f t="shared" si="21"/>
        <v>1375</v>
      </c>
      <c r="B1377" s="28">
        <f ca="1">+IF(SIMULADOR2!$C$155&lt;TCEA!B1376+1,0,TCEA!B1376+1)</f>
        <v>46484</v>
      </c>
      <c r="C1377">
        <f ca="1">+SUMIF(SIMULADOR2!$C$36:$C$155,B1377,SIMULADOR2!$S$36:$S$155)</f>
        <v>0</v>
      </c>
    </row>
    <row r="1378" spans="1:3" x14ac:dyDescent="0.2">
      <c r="A1378">
        <f t="shared" si="21"/>
        <v>1376</v>
      </c>
      <c r="B1378" s="28">
        <f ca="1">+IF(SIMULADOR2!$C$155&lt;TCEA!B1377+1,0,TCEA!B1377+1)</f>
        <v>46485</v>
      </c>
      <c r="C1378">
        <f ca="1">+SUMIF(SIMULADOR2!$C$36:$C$155,B1378,SIMULADOR2!$S$36:$S$155)</f>
        <v>0</v>
      </c>
    </row>
    <row r="1379" spans="1:3" x14ac:dyDescent="0.2">
      <c r="A1379">
        <f t="shared" si="21"/>
        <v>1377</v>
      </c>
      <c r="B1379" s="28">
        <f ca="1">+IF(SIMULADOR2!$C$155&lt;TCEA!B1378+1,0,TCEA!B1378+1)</f>
        <v>46486</v>
      </c>
      <c r="C1379">
        <f ca="1">+SUMIF(SIMULADOR2!$C$36:$C$155,B1379,SIMULADOR2!$S$36:$S$155)</f>
        <v>0</v>
      </c>
    </row>
    <row r="1380" spans="1:3" x14ac:dyDescent="0.2">
      <c r="A1380">
        <f t="shared" si="21"/>
        <v>1378</v>
      </c>
      <c r="B1380" s="28">
        <f ca="1">+IF(SIMULADOR2!$C$155&lt;TCEA!B1379+1,0,TCEA!B1379+1)</f>
        <v>46487</v>
      </c>
      <c r="C1380">
        <f ca="1">+SUMIF(SIMULADOR2!$C$36:$C$155,B1380,SIMULADOR2!$S$36:$S$155)</f>
        <v>0</v>
      </c>
    </row>
    <row r="1381" spans="1:3" x14ac:dyDescent="0.2">
      <c r="A1381">
        <f t="shared" si="21"/>
        <v>1379</v>
      </c>
      <c r="B1381" s="28">
        <f ca="1">+IF(SIMULADOR2!$C$155&lt;TCEA!B1380+1,0,TCEA!B1380+1)</f>
        <v>46488</v>
      </c>
      <c r="C1381">
        <f ca="1">+SUMIF(SIMULADOR2!$C$36:$C$155,B1381,SIMULADOR2!$S$36:$S$155)</f>
        <v>0</v>
      </c>
    </row>
    <row r="1382" spans="1:3" x14ac:dyDescent="0.2">
      <c r="A1382">
        <f t="shared" si="21"/>
        <v>1380</v>
      </c>
      <c r="B1382" s="28">
        <f ca="1">+IF(SIMULADOR2!$C$155&lt;TCEA!B1381+1,0,TCEA!B1381+1)</f>
        <v>46489</v>
      </c>
      <c r="C1382">
        <f ca="1">+SUMIF(SIMULADOR2!$C$36:$C$155,B1382,SIMULADOR2!$S$36:$S$155)</f>
        <v>0</v>
      </c>
    </row>
    <row r="1383" spans="1:3" x14ac:dyDescent="0.2">
      <c r="A1383">
        <f t="shared" si="21"/>
        <v>1381</v>
      </c>
      <c r="B1383" s="28">
        <f ca="1">+IF(SIMULADOR2!$C$155&lt;TCEA!B1382+1,0,TCEA!B1382+1)</f>
        <v>46490</v>
      </c>
      <c r="C1383">
        <f ca="1">+SUMIF(SIMULADOR2!$C$36:$C$155,B1383,SIMULADOR2!$S$36:$S$155)</f>
        <v>0</v>
      </c>
    </row>
    <row r="1384" spans="1:3" x14ac:dyDescent="0.2">
      <c r="A1384">
        <f t="shared" si="21"/>
        <v>1382</v>
      </c>
      <c r="B1384" s="28">
        <f ca="1">+IF(SIMULADOR2!$C$155&lt;TCEA!B1383+1,0,TCEA!B1383+1)</f>
        <v>46491</v>
      </c>
      <c r="C1384">
        <f ca="1">+SUMIF(SIMULADOR2!$C$36:$C$155,B1384,SIMULADOR2!$S$36:$S$155)</f>
        <v>0</v>
      </c>
    </row>
    <row r="1385" spans="1:3" x14ac:dyDescent="0.2">
      <c r="A1385">
        <f t="shared" si="21"/>
        <v>1383</v>
      </c>
      <c r="B1385" s="28">
        <f ca="1">+IF(SIMULADOR2!$C$155&lt;TCEA!B1384+1,0,TCEA!B1384+1)</f>
        <v>46492</v>
      </c>
      <c r="C1385">
        <f ca="1">+SUMIF(SIMULADOR2!$C$36:$C$155,B1385,SIMULADOR2!$S$36:$S$155)</f>
        <v>0</v>
      </c>
    </row>
    <row r="1386" spans="1:3" x14ac:dyDescent="0.2">
      <c r="A1386">
        <f t="shared" si="21"/>
        <v>1384</v>
      </c>
      <c r="B1386" s="28">
        <f ca="1">+IF(SIMULADOR2!$C$155&lt;TCEA!B1385+1,0,TCEA!B1385+1)</f>
        <v>46493</v>
      </c>
      <c r="C1386">
        <f ca="1">+SUMIF(SIMULADOR2!$C$36:$C$155,B1386,SIMULADOR2!$S$36:$S$155)</f>
        <v>0</v>
      </c>
    </row>
    <row r="1387" spans="1:3" x14ac:dyDescent="0.2">
      <c r="A1387">
        <f t="shared" si="21"/>
        <v>1385</v>
      </c>
      <c r="B1387" s="28">
        <f ca="1">+IF(SIMULADOR2!$C$155&lt;TCEA!B1386+1,0,TCEA!B1386+1)</f>
        <v>46494</v>
      </c>
      <c r="C1387">
        <f ca="1">+SUMIF(SIMULADOR2!$C$36:$C$155,B1387,SIMULADOR2!$S$36:$S$155)</f>
        <v>0</v>
      </c>
    </row>
    <row r="1388" spans="1:3" x14ac:dyDescent="0.2">
      <c r="A1388">
        <f t="shared" si="21"/>
        <v>1386</v>
      </c>
      <c r="B1388" s="28">
        <f ca="1">+IF(SIMULADOR2!$C$155&lt;TCEA!B1387+1,0,TCEA!B1387+1)</f>
        <v>46495</v>
      </c>
      <c r="C1388">
        <f ca="1">+SUMIF(SIMULADOR2!$C$36:$C$155,B1388,SIMULADOR2!$S$36:$S$155)</f>
        <v>0</v>
      </c>
    </row>
    <row r="1389" spans="1:3" x14ac:dyDescent="0.2">
      <c r="A1389">
        <f t="shared" si="21"/>
        <v>1387</v>
      </c>
      <c r="B1389" s="28">
        <f ca="1">+IF(SIMULADOR2!$C$155&lt;TCEA!B1388+1,0,TCEA!B1388+1)</f>
        <v>46496</v>
      </c>
      <c r="C1389">
        <f ca="1">+SUMIF(SIMULADOR2!$C$36:$C$155,B1389,SIMULADOR2!$S$36:$S$155)</f>
        <v>0</v>
      </c>
    </row>
    <row r="1390" spans="1:3" x14ac:dyDescent="0.2">
      <c r="A1390">
        <f t="shared" si="21"/>
        <v>1388</v>
      </c>
      <c r="B1390" s="28">
        <f ca="1">+IF(SIMULADOR2!$C$155&lt;TCEA!B1389+1,0,TCEA!B1389+1)</f>
        <v>46497</v>
      </c>
      <c r="C1390">
        <f ca="1">+SUMIF(SIMULADOR2!$C$36:$C$155,B1390,SIMULADOR2!$S$36:$S$155)</f>
        <v>0</v>
      </c>
    </row>
    <row r="1391" spans="1:3" x14ac:dyDescent="0.2">
      <c r="A1391">
        <f t="shared" si="21"/>
        <v>1389</v>
      </c>
      <c r="B1391" s="28">
        <f ca="1">+IF(SIMULADOR2!$C$155&lt;TCEA!B1390+1,0,TCEA!B1390+1)</f>
        <v>46498</v>
      </c>
      <c r="C1391">
        <f ca="1">+SUMIF(SIMULADOR2!$C$36:$C$155,B1391,SIMULADOR2!$S$36:$S$155)</f>
        <v>0</v>
      </c>
    </row>
    <row r="1392" spans="1:3" x14ac:dyDescent="0.2">
      <c r="A1392">
        <f t="shared" si="21"/>
        <v>1390</v>
      </c>
      <c r="B1392" s="28">
        <f ca="1">+IF(SIMULADOR2!$C$155&lt;TCEA!B1391+1,0,TCEA!B1391+1)</f>
        <v>46499</v>
      </c>
      <c r="C1392">
        <f ca="1">+SUMIF(SIMULADOR2!$C$36:$C$155,B1392,SIMULADOR2!$S$36:$S$155)</f>
        <v>0</v>
      </c>
    </row>
    <row r="1393" spans="1:3" x14ac:dyDescent="0.2">
      <c r="A1393">
        <f t="shared" si="21"/>
        <v>1391</v>
      </c>
      <c r="B1393" s="28">
        <f ca="1">+IF(SIMULADOR2!$C$155&lt;TCEA!B1392+1,0,TCEA!B1392+1)</f>
        <v>46500</v>
      </c>
      <c r="C1393">
        <f ca="1">+SUMIF(SIMULADOR2!$C$36:$C$155,B1393,SIMULADOR2!$S$36:$S$155)</f>
        <v>0</v>
      </c>
    </row>
    <row r="1394" spans="1:3" x14ac:dyDescent="0.2">
      <c r="A1394">
        <f t="shared" si="21"/>
        <v>1392</v>
      </c>
      <c r="B1394" s="28">
        <f ca="1">+IF(SIMULADOR2!$C$155&lt;TCEA!B1393+1,0,TCEA!B1393+1)</f>
        <v>46501</v>
      </c>
      <c r="C1394">
        <f ca="1">+SUMIF(SIMULADOR2!$C$36:$C$155,B1394,SIMULADOR2!$S$36:$S$155)</f>
        <v>0</v>
      </c>
    </row>
    <row r="1395" spans="1:3" x14ac:dyDescent="0.2">
      <c r="A1395">
        <f t="shared" si="21"/>
        <v>1393</v>
      </c>
      <c r="B1395" s="28">
        <f ca="1">+IF(SIMULADOR2!$C$155&lt;TCEA!B1394+1,0,TCEA!B1394+1)</f>
        <v>46502</v>
      </c>
      <c r="C1395">
        <f ca="1">+SUMIF(SIMULADOR2!$C$36:$C$155,B1395,SIMULADOR2!$S$36:$S$155)</f>
        <v>0</v>
      </c>
    </row>
    <row r="1396" spans="1:3" x14ac:dyDescent="0.2">
      <c r="A1396">
        <f t="shared" si="21"/>
        <v>1394</v>
      </c>
      <c r="B1396" s="28">
        <f ca="1">+IF(SIMULADOR2!$C$155&lt;TCEA!B1395+1,0,TCEA!B1395+1)</f>
        <v>46503</v>
      </c>
      <c r="C1396">
        <f ca="1">+SUMIF(SIMULADOR2!$C$36:$C$155,B1396,SIMULADOR2!$S$36:$S$155)</f>
        <v>0</v>
      </c>
    </row>
    <row r="1397" spans="1:3" x14ac:dyDescent="0.2">
      <c r="A1397">
        <f t="shared" si="21"/>
        <v>1395</v>
      </c>
      <c r="B1397" s="28">
        <f ca="1">+IF(SIMULADOR2!$C$155&lt;TCEA!B1396+1,0,TCEA!B1396+1)</f>
        <v>46504</v>
      </c>
      <c r="C1397">
        <f ca="1">+SUMIF(SIMULADOR2!$C$36:$C$155,B1397,SIMULADOR2!$S$36:$S$155)</f>
        <v>0</v>
      </c>
    </row>
    <row r="1398" spans="1:3" x14ac:dyDescent="0.2">
      <c r="A1398">
        <f t="shared" si="21"/>
        <v>1396</v>
      </c>
      <c r="B1398" s="28">
        <f ca="1">+IF(SIMULADOR2!$C$155&lt;TCEA!B1397+1,0,TCEA!B1397+1)</f>
        <v>46505</v>
      </c>
      <c r="C1398">
        <f ca="1">+SUMIF(SIMULADOR2!$C$36:$C$155,B1398,SIMULADOR2!$S$36:$S$155)</f>
        <v>0</v>
      </c>
    </row>
    <row r="1399" spans="1:3" x14ac:dyDescent="0.2">
      <c r="A1399">
        <f t="shared" si="21"/>
        <v>1397</v>
      </c>
      <c r="B1399" s="28">
        <f ca="1">+IF(SIMULADOR2!$C$155&lt;TCEA!B1398+1,0,TCEA!B1398+1)</f>
        <v>46506</v>
      </c>
      <c r="C1399">
        <f ca="1">+SUMIF(SIMULADOR2!$C$36:$C$155,B1399,SIMULADOR2!$S$36:$S$155)</f>
        <v>0</v>
      </c>
    </row>
    <row r="1400" spans="1:3" x14ac:dyDescent="0.2">
      <c r="A1400">
        <f t="shared" si="21"/>
        <v>1398</v>
      </c>
      <c r="B1400" s="28">
        <f ca="1">+IF(SIMULADOR2!$C$155&lt;TCEA!B1399+1,0,TCEA!B1399+1)</f>
        <v>46507</v>
      </c>
      <c r="C1400">
        <f ca="1">+SUMIF(SIMULADOR2!$C$36:$C$155,B1400,SIMULADOR2!$S$36:$S$155)</f>
        <v>0</v>
      </c>
    </row>
    <row r="1401" spans="1:3" x14ac:dyDescent="0.2">
      <c r="A1401">
        <f t="shared" si="21"/>
        <v>1399</v>
      </c>
      <c r="B1401" s="28">
        <f ca="1">+IF(SIMULADOR2!$C$155&lt;TCEA!B1400+1,0,TCEA!B1400+1)</f>
        <v>46508</v>
      </c>
      <c r="C1401">
        <f ca="1">+SUMIF(SIMULADOR2!$C$36:$C$155,B1401,SIMULADOR2!$S$36:$S$155)</f>
        <v>0</v>
      </c>
    </row>
    <row r="1402" spans="1:3" x14ac:dyDescent="0.2">
      <c r="A1402">
        <f t="shared" si="21"/>
        <v>1400</v>
      </c>
      <c r="B1402" s="28">
        <f ca="1">+IF(SIMULADOR2!$C$155&lt;TCEA!B1401+1,0,TCEA!B1401+1)</f>
        <v>46509</v>
      </c>
      <c r="C1402">
        <f ca="1">+SUMIF(SIMULADOR2!$C$36:$C$155,B1402,SIMULADOR2!$S$36:$S$155)</f>
        <v>0</v>
      </c>
    </row>
    <row r="1403" spans="1:3" x14ac:dyDescent="0.2">
      <c r="A1403">
        <f t="shared" si="21"/>
        <v>1401</v>
      </c>
      <c r="B1403" s="28">
        <f ca="1">+IF(SIMULADOR2!$C$155&lt;TCEA!B1402+1,0,TCEA!B1402+1)</f>
        <v>46510</v>
      </c>
      <c r="C1403">
        <f ca="1">+SUMIF(SIMULADOR2!$C$36:$C$155,B1403,SIMULADOR2!$S$36:$S$155)</f>
        <v>0</v>
      </c>
    </row>
    <row r="1404" spans="1:3" x14ac:dyDescent="0.2">
      <c r="A1404">
        <f t="shared" si="21"/>
        <v>1402</v>
      </c>
      <c r="B1404" s="28">
        <f ca="1">+IF(SIMULADOR2!$C$155&lt;TCEA!B1403+1,0,TCEA!B1403+1)</f>
        <v>46511</v>
      </c>
      <c r="C1404">
        <f ca="1">+SUMIF(SIMULADOR2!$C$36:$C$155,B1404,SIMULADOR2!$S$36:$S$155)</f>
        <v>0</v>
      </c>
    </row>
    <row r="1405" spans="1:3" x14ac:dyDescent="0.2">
      <c r="A1405">
        <f t="shared" si="21"/>
        <v>1403</v>
      </c>
      <c r="B1405" s="28">
        <f ca="1">+IF(SIMULADOR2!$C$155&lt;TCEA!B1404+1,0,TCEA!B1404+1)</f>
        <v>46512</v>
      </c>
      <c r="C1405">
        <f ca="1">+SUMIF(SIMULADOR2!$C$36:$C$155,B1405,SIMULADOR2!$S$36:$S$155)</f>
        <v>0</v>
      </c>
    </row>
    <row r="1406" spans="1:3" x14ac:dyDescent="0.2">
      <c r="A1406">
        <f t="shared" si="21"/>
        <v>1404</v>
      </c>
      <c r="B1406" s="28">
        <f ca="1">+IF(SIMULADOR2!$C$155&lt;TCEA!B1405+1,0,TCEA!B1405+1)</f>
        <v>46513</v>
      </c>
      <c r="C1406">
        <f ca="1">+SUMIF(SIMULADOR2!$C$36:$C$155,B1406,SIMULADOR2!$S$36:$S$155)</f>
        <v>0</v>
      </c>
    </row>
    <row r="1407" spans="1:3" x14ac:dyDescent="0.2">
      <c r="A1407">
        <f t="shared" si="21"/>
        <v>1405</v>
      </c>
      <c r="B1407" s="28">
        <f ca="1">+IF(SIMULADOR2!$C$155&lt;TCEA!B1406+1,0,TCEA!B1406+1)</f>
        <v>46514</v>
      </c>
      <c r="C1407">
        <f ca="1">+SUMIF(SIMULADOR2!$C$36:$C$155,B1407,SIMULADOR2!$S$36:$S$155)</f>
        <v>0</v>
      </c>
    </row>
    <row r="1408" spans="1:3" x14ac:dyDescent="0.2">
      <c r="A1408">
        <f t="shared" si="21"/>
        <v>1406</v>
      </c>
      <c r="B1408" s="28">
        <f ca="1">+IF(SIMULADOR2!$C$155&lt;TCEA!B1407+1,0,TCEA!B1407+1)</f>
        <v>46515</v>
      </c>
      <c r="C1408">
        <f ca="1">+SUMIF(SIMULADOR2!$C$36:$C$155,B1408,SIMULADOR2!$S$36:$S$155)</f>
        <v>0</v>
      </c>
    </row>
    <row r="1409" spans="1:3" x14ac:dyDescent="0.2">
      <c r="A1409">
        <f t="shared" si="21"/>
        <v>1407</v>
      </c>
      <c r="B1409" s="28">
        <f ca="1">+IF(SIMULADOR2!$C$155&lt;TCEA!B1408+1,0,TCEA!B1408+1)</f>
        <v>46516</v>
      </c>
      <c r="C1409">
        <f ca="1">+SUMIF(SIMULADOR2!$C$36:$C$155,B1409,SIMULADOR2!$S$36:$S$155)</f>
        <v>0</v>
      </c>
    </row>
    <row r="1410" spans="1:3" x14ac:dyDescent="0.2">
      <c r="A1410">
        <f t="shared" si="21"/>
        <v>1408</v>
      </c>
      <c r="B1410" s="28">
        <f ca="1">+IF(SIMULADOR2!$C$155&lt;TCEA!B1409+1,0,TCEA!B1409+1)</f>
        <v>46517</v>
      </c>
      <c r="C1410">
        <f ca="1">+SUMIF(SIMULADOR2!$C$36:$C$155,B1410,SIMULADOR2!$S$36:$S$155)</f>
        <v>0</v>
      </c>
    </row>
    <row r="1411" spans="1:3" x14ac:dyDescent="0.2">
      <c r="A1411">
        <f t="shared" si="21"/>
        <v>1409</v>
      </c>
      <c r="B1411" s="28">
        <f ca="1">+IF(SIMULADOR2!$C$155&lt;TCEA!B1410+1,0,TCEA!B1410+1)</f>
        <v>46518</v>
      </c>
      <c r="C1411">
        <f ca="1">+SUMIF(SIMULADOR2!$C$36:$C$155,B1411,SIMULADOR2!$S$36:$S$155)</f>
        <v>0</v>
      </c>
    </row>
    <row r="1412" spans="1:3" x14ac:dyDescent="0.2">
      <c r="A1412">
        <f t="shared" si="21"/>
        <v>1410</v>
      </c>
      <c r="B1412" s="28">
        <f ca="1">+IF(SIMULADOR2!$C$155&lt;TCEA!B1411+1,0,TCEA!B1411+1)</f>
        <v>46519</v>
      </c>
      <c r="C1412">
        <f ca="1">+SUMIF(SIMULADOR2!$C$36:$C$155,B1412,SIMULADOR2!$S$36:$S$155)</f>
        <v>0</v>
      </c>
    </row>
    <row r="1413" spans="1:3" x14ac:dyDescent="0.2">
      <c r="A1413">
        <f t="shared" ref="A1413:A1476" si="22">+A1412+1</f>
        <v>1411</v>
      </c>
      <c r="B1413" s="28">
        <f ca="1">+IF(SIMULADOR2!$C$155&lt;TCEA!B1412+1,0,TCEA!B1412+1)</f>
        <v>46520</v>
      </c>
      <c r="C1413">
        <f ca="1">+SUMIF(SIMULADOR2!$C$36:$C$155,B1413,SIMULADOR2!$S$36:$S$155)</f>
        <v>0</v>
      </c>
    </row>
    <row r="1414" spans="1:3" x14ac:dyDescent="0.2">
      <c r="A1414">
        <f t="shared" si="22"/>
        <v>1412</v>
      </c>
      <c r="B1414" s="28">
        <f ca="1">+IF(SIMULADOR2!$C$155&lt;TCEA!B1413+1,0,TCEA!B1413+1)</f>
        <v>46521</v>
      </c>
      <c r="C1414">
        <f ca="1">+SUMIF(SIMULADOR2!$C$36:$C$155,B1414,SIMULADOR2!$S$36:$S$155)</f>
        <v>0</v>
      </c>
    </row>
    <row r="1415" spans="1:3" x14ac:dyDescent="0.2">
      <c r="A1415">
        <f t="shared" si="22"/>
        <v>1413</v>
      </c>
      <c r="B1415" s="28">
        <f ca="1">+IF(SIMULADOR2!$C$155&lt;TCEA!B1414+1,0,TCEA!B1414+1)</f>
        <v>46522</v>
      </c>
      <c r="C1415">
        <f ca="1">+SUMIF(SIMULADOR2!$C$36:$C$155,B1415,SIMULADOR2!$S$36:$S$155)</f>
        <v>0</v>
      </c>
    </row>
    <row r="1416" spans="1:3" x14ac:dyDescent="0.2">
      <c r="A1416">
        <f t="shared" si="22"/>
        <v>1414</v>
      </c>
      <c r="B1416" s="28">
        <f ca="1">+IF(SIMULADOR2!$C$155&lt;TCEA!B1415+1,0,TCEA!B1415+1)</f>
        <v>46523</v>
      </c>
      <c r="C1416">
        <f ca="1">+SUMIF(SIMULADOR2!$C$36:$C$155,B1416,SIMULADOR2!$S$36:$S$155)</f>
        <v>0</v>
      </c>
    </row>
    <row r="1417" spans="1:3" x14ac:dyDescent="0.2">
      <c r="A1417">
        <f t="shared" si="22"/>
        <v>1415</v>
      </c>
      <c r="B1417" s="28">
        <f ca="1">+IF(SIMULADOR2!$C$155&lt;TCEA!B1416+1,0,TCEA!B1416+1)</f>
        <v>46524</v>
      </c>
      <c r="C1417">
        <f ca="1">+SUMIF(SIMULADOR2!$C$36:$C$155,B1417,SIMULADOR2!$S$36:$S$155)</f>
        <v>0</v>
      </c>
    </row>
    <row r="1418" spans="1:3" x14ac:dyDescent="0.2">
      <c r="A1418">
        <f t="shared" si="22"/>
        <v>1416</v>
      </c>
      <c r="B1418" s="28">
        <f ca="1">+IF(SIMULADOR2!$C$155&lt;TCEA!B1417+1,0,TCEA!B1417+1)</f>
        <v>46525</v>
      </c>
      <c r="C1418">
        <f ca="1">+SUMIF(SIMULADOR2!$C$36:$C$155,B1418,SIMULADOR2!$S$36:$S$155)</f>
        <v>0</v>
      </c>
    </row>
    <row r="1419" spans="1:3" x14ac:dyDescent="0.2">
      <c r="A1419">
        <f t="shared" si="22"/>
        <v>1417</v>
      </c>
      <c r="B1419" s="28">
        <f ca="1">+IF(SIMULADOR2!$C$155&lt;TCEA!B1418+1,0,TCEA!B1418+1)</f>
        <v>46526</v>
      </c>
      <c r="C1419">
        <f ca="1">+SUMIF(SIMULADOR2!$C$36:$C$155,B1419,SIMULADOR2!$S$36:$S$155)</f>
        <v>0</v>
      </c>
    </row>
    <row r="1420" spans="1:3" x14ac:dyDescent="0.2">
      <c r="A1420">
        <f t="shared" si="22"/>
        <v>1418</v>
      </c>
      <c r="B1420" s="28">
        <f ca="1">+IF(SIMULADOR2!$C$155&lt;TCEA!B1419+1,0,TCEA!B1419+1)</f>
        <v>46527</v>
      </c>
      <c r="C1420">
        <f ca="1">+SUMIF(SIMULADOR2!$C$36:$C$155,B1420,SIMULADOR2!$S$36:$S$155)</f>
        <v>0</v>
      </c>
    </row>
    <row r="1421" spans="1:3" x14ac:dyDescent="0.2">
      <c r="A1421">
        <f t="shared" si="22"/>
        <v>1419</v>
      </c>
      <c r="B1421" s="28">
        <f ca="1">+IF(SIMULADOR2!$C$155&lt;TCEA!B1420+1,0,TCEA!B1420+1)</f>
        <v>46528</v>
      </c>
      <c r="C1421">
        <f ca="1">+SUMIF(SIMULADOR2!$C$36:$C$155,B1421,SIMULADOR2!$S$36:$S$155)</f>
        <v>0</v>
      </c>
    </row>
    <row r="1422" spans="1:3" x14ac:dyDescent="0.2">
      <c r="A1422">
        <f t="shared" si="22"/>
        <v>1420</v>
      </c>
      <c r="B1422" s="28">
        <f ca="1">+IF(SIMULADOR2!$C$155&lt;TCEA!B1421+1,0,TCEA!B1421+1)</f>
        <v>46529</v>
      </c>
      <c r="C1422">
        <f ca="1">+SUMIF(SIMULADOR2!$C$36:$C$155,B1422,SIMULADOR2!$S$36:$S$155)</f>
        <v>0</v>
      </c>
    </row>
    <row r="1423" spans="1:3" x14ac:dyDescent="0.2">
      <c r="A1423">
        <f t="shared" si="22"/>
        <v>1421</v>
      </c>
      <c r="B1423" s="28">
        <f ca="1">+IF(SIMULADOR2!$C$155&lt;TCEA!B1422+1,0,TCEA!B1422+1)</f>
        <v>46530</v>
      </c>
      <c r="C1423">
        <f ca="1">+SUMIF(SIMULADOR2!$C$36:$C$155,B1423,SIMULADOR2!$S$36:$S$155)</f>
        <v>0</v>
      </c>
    </row>
    <row r="1424" spans="1:3" x14ac:dyDescent="0.2">
      <c r="A1424">
        <f t="shared" si="22"/>
        <v>1422</v>
      </c>
      <c r="B1424" s="28">
        <f ca="1">+IF(SIMULADOR2!$C$155&lt;TCEA!B1423+1,0,TCEA!B1423+1)</f>
        <v>46531</v>
      </c>
      <c r="C1424">
        <f ca="1">+SUMIF(SIMULADOR2!$C$36:$C$155,B1424,SIMULADOR2!$S$36:$S$155)</f>
        <v>0</v>
      </c>
    </row>
    <row r="1425" spans="1:3" x14ac:dyDescent="0.2">
      <c r="A1425">
        <f t="shared" si="22"/>
        <v>1423</v>
      </c>
      <c r="B1425" s="28">
        <f ca="1">+IF(SIMULADOR2!$C$155&lt;TCEA!B1424+1,0,TCEA!B1424+1)</f>
        <v>46532</v>
      </c>
      <c r="C1425">
        <f ca="1">+SUMIF(SIMULADOR2!$C$36:$C$155,B1425,SIMULADOR2!$S$36:$S$155)</f>
        <v>0</v>
      </c>
    </row>
    <row r="1426" spans="1:3" x14ac:dyDescent="0.2">
      <c r="A1426">
        <f t="shared" si="22"/>
        <v>1424</v>
      </c>
      <c r="B1426" s="28">
        <f ca="1">+IF(SIMULADOR2!$C$155&lt;TCEA!B1425+1,0,TCEA!B1425+1)</f>
        <v>46533</v>
      </c>
      <c r="C1426">
        <f ca="1">+SUMIF(SIMULADOR2!$C$36:$C$155,B1426,SIMULADOR2!$S$36:$S$155)</f>
        <v>0</v>
      </c>
    </row>
    <row r="1427" spans="1:3" x14ac:dyDescent="0.2">
      <c r="A1427">
        <f t="shared" si="22"/>
        <v>1425</v>
      </c>
      <c r="B1427" s="28">
        <f ca="1">+IF(SIMULADOR2!$C$155&lt;TCEA!B1426+1,0,TCEA!B1426+1)</f>
        <v>46534</v>
      </c>
      <c r="C1427">
        <f ca="1">+SUMIF(SIMULADOR2!$C$36:$C$155,B1427,SIMULADOR2!$S$36:$S$155)</f>
        <v>0</v>
      </c>
    </row>
    <row r="1428" spans="1:3" x14ac:dyDescent="0.2">
      <c r="A1428">
        <f t="shared" si="22"/>
        <v>1426</v>
      </c>
      <c r="B1428" s="28">
        <f ca="1">+IF(SIMULADOR2!$C$155&lt;TCEA!B1427+1,0,TCEA!B1427+1)</f>
        <v>46535</v>
      </c>
      <c r="C1428">
        <f ca="1">+SUMIF(SIMULADOR2!$C$36:$C$155,B1428,SIMULADOR2!$S$36:$S$155)</f>
        <v>0</v>
      </c>
    </row>
    <row r="1429" spans="1:3" x14ac:dyDescent="0.2">
      <c r="A1429">
        <f t="shared" si="22"/>
        <v>1427</v>
      </c>
      <c r="B1429" s="28">
        <f ca="1">+IF(SIMULADOR2!$C$155&lt;TCEA!B1428+1,0,TCEA!B1428+1)</f>
        <v>46536</v>
      </c>
      <c r="C1429">
        <f ca="1">+SUMIF(SIMULADOR2!$C$36:$C$155,B1429,SIMULADOR2!$S$36:$S$155)</f>
        <v>0</v>
      </c>
    </row>
    <row r="1430" spans="1:3" x14ac:dyDescent="0.2">
      <c r="A1430">
        <f t="shared" si="22"/>
        <v>1428</v>
      </c>
      <c r="B1430" s="28">
        <f ca="1">+IF(SIMULADOR2!$C$155&lt;TCEA!B1429+1,0,TCEA!B1429+1)</f>
        <v>46537</v>
      </c>
      <c r="C1430">
        <f ca="1">+SUMIF(SIMULADOR2!$C$36:$C$155,B1430,SIMULADOR2!$S$36:$S$155)</f>
        <v>0</v>
      </c>
    </row>
    <row r="1431" spans="1:3" x14ac:dyDescent="0.2">
      <c r="A1431">
        <f t="shared" si="22"/>
        <v>1429</v>
      </c>
      <c r="B1431" s="28">
        <f ca="1">+IF(SIMULADOR2!$C$155&lt;TCEA!B1430+1,0,TCEA!B1430+1)</f>
        <v>46538</v>
      </c>
      <c r="C1431">
        <f ca="1">+SUMIF(SIMULADOR2!$C$36:$C$155,B1431,SIMULADOR2!$S$36:$S$155)</f>
        <v>0</v>
      </c>
    </row>
    <row r="1432" spans="1:3" x14ac:dyDescent="0.2">
      <c r="A1432">
        <f t="shared" si="22"/>
        <v>1430</v>
      </c>
      <c r="B1432" s="28">
        <f ca="1">+IF(SIMULADOR2!$C$155&lt;TCEA!B1431+1,0,TCEA!B1431+1)</f>
        <v>46539</v>
      </c>
      <c r="C1432">
        <f ca="1">+SUMIF(SIMULADOR2!$C$36:$C$155,B1432,SIMULADOR2!$S$36:$S$155)</f>
        <v>0</v>
      </c>
    </row>
    <row r="1433" spans="1:3" x14ac:dyDescent="0.2">
      <c r="A1433">
        <f t="shared" si="22"/>
        <v>1431</v>
      </c>
      <c r="B1433" s="28">
        <f ca="1">+IF(SIMULADOR2!$C$155&lt;TCEA!B1432+1,0,TCEA!B1432+1)</f>
        <v>46540</v>
      </c>
      <c r="C1433">
        <f ca="1">+SUMIF(SIMULADOR2!$C$36:$C$155,B1433,SIMULADOR2!$S$36:$S$155)</f>
        <v>0</v>
      </c>
    </row>
    <row r="1434" spans="1:3" x14ac:dyDescent="0.2">
      <c r="A1434">
        <f t="shared" si="22"/>
        <v>1432</v>
      </c>
      <c r="B1434" s="28">
        <f ca="1">+IF(SIMULADOR2!$C$155&lt;TCEA!B1433+1,0,TCEA!B1433+1)</f>
        <v>46541</v>
      </c>
      <c r="C1434">
        <f ca="1">+SUMIF(SIMULADOR2!$C$36:$C$155,B1434,SIMULADOR2!$S$36:$S$155)</f>
        <v>0</v>
      </c>
    </row>
    <row r="1435" spans="1:3" x14ac:dyDescent="0.2">
      <c r="A1435">
        <f t="shared" si="22"/>
        <v>1433</v>
      </c>
      <c r="B1435" s="28">
        <f ca="1">+IF(SIMULADOR2!$C$155&lt;TCEA!B1434+1,0,TCEA!B1434+1)</f>
        <v>46542</v>
      </c>
      <c r="C1435">
        <f ca="1">+SUMIF(SIMULADOR2!$C$36:$C$155,B1435,SIMULADOR2!$S$36:$S$155)</f>
        <v>0</v>
      </c>
    </row>
    <row r="1436" spans="1:3" x14ac:dyDescent="0.2">
      <c r="A1436">
        <f t="shared" si="22"/>
        <v>1434</v>
      </c>
      <c r="B1436" s="28">
        <f ca="1">+IF(SIMULADOR2!$C$155&lt;TCEA!B1435+1,0,TCEA!B1435+1)</f>
        <v>46543</v>
      </c>
      <c r="C1436">
        <f ca="1">+SUMIF(SIMULADOR2!$C$36:$C$155,B1436,SIMULADOR2!$S$36:$S$155)</f>
        <v>0</v>
      </c>
    </row>
    <row r="1437" spans="1:3" x14ac:dyDescent="0.2">
      <c r="A1437">
        <f t="shared" si="22"/>
        <v>1435</v>
      </c>
      <c r="B1437" s="28">
        <f ca="1">+IF(SIMULADOR2!$C$155&lt;TCEA!B1436+1,0,TCEA!B1436+1)</f>
        <v>46544</v>
      </c>
      <c r="C1437">
        <f ca="1">+SUMIF(SIMULADOR2!$C$36:$C$155,B1437,SIMULADOR2!$S$36:$S$155)</f>
        <v>0</v>
      </c>
    </row>
    <row r="1438" spans="1:3" x14ac:dyDescent="0.2">
      <c r="A1438">
        <f t="shared" si="22"/>
        <v>1436</v>
      </c>
      <c r="B1438" s="28">
        <f ca="1">+IF(SIMULADOR2!$C$155&lt;TCEA!B1437+1,0,TCEA!B1437+1)</f>
        <v>46545</v>
      </c>
      <c r="C1438">
        <f ca="1">+SUMIF(SIMULADOR2!$C$36:$C$155,B1438,SIMULADOR2!$S$36:$S$155)</f>
        <v>0</v>
      </c>
    </row>
    <row r="1439" spans="1:3" x14ac:dyDescent="0.2">
      <c r="A1439">
        <f t="shared" si="22"/>
        <v>1437</v>
      </c>
      <c r="B1439" s="28">
        <f ca="1">+IF(SIMULADOR2!$C$155&lt;TCEA!B1438+1,0,TCEA!B1438+1)</f>
        <v>46546</v>
      </c>
      <c r="C1439">
        <f ca="1">+SUMIF(SIMULADOR2!$C$36:$C$155,B1439,SIMULADOR2!$S$36:$S$155)</f>
        <v>0</v>
      </c>
    </row>
    <row r="1440" spans="1:3" x14ac:dyDescent="0.2">
      <c r="A1440">
        <f t="shared" si="22"/>
        <v>1438</v>
      </c>
      <c r="B1440" s="28">
        <f ca="1">+IF(SIMULADOR2!$C$155&lt;TCEA!B1439+1,0,TCEA!B1439+1)</f>
        <v>46547</v>
      </c>
      <c r="C1440">
        <f ca="1">+SUMIF(SIMULADOR2!$C$36:$C$155,B1440,SIMULADOR2!$S$36:$S$155)</f>
        <v>0</v>
      </c>
    </row>
    <row r="1441" spans="1:3" x14ac:dyDescent="0.2">
      <c r="A1441">
        <f t="shared" si="22"/>
        <v>1439</v>
      </c>
      <c r="B1441" s="28">
        <f ca="1">+IF(SIMULADOR2!$C$155&lt;TCEA!B1440+1,0,TCEA!B1440+1)</f>
        <v>46548</v>
      </c>
      <c r="C1441">
        <f ca="1">+SUMIF(SIMULADOR2!$C$36:$C$155,B1441,SIMULADOR2!$S$36:$S$155)</f>
        <v>0</v>
      </c>
    </row>
    <row r="1442" spans="1:3" x14ac:dyDescent="0.2">
      <c r="A1442">
        <f t="shared" si="22"/>
        <v>1440</v>
      </c>
      <c r="B1442" s="28">
        <f ca="1">+IF(SIMULADOR2!$C$155&lt;TCEA!B1441+1,0,TCEA!B1441+1)</f>
        <v>46549</v>
      </c>
      <c r="C1442">
        <f ca="1">+SUMIF(SIMULADOR2!$C$36:$C$155,B1442,SIMULADOR2!$S$36:$S$155)</f>
        <v>0</v>
      </c>
    </row>
    <row r="1443" spans="1:3" x14ac:dyDescent="0.2">
      <c r="A1443">
        <f t="shared" si="22"/>
        <v>1441</v>
      </c>
      <c r="B1443" s="28">
        <f ca="1">+IF(SIMULADOR2!$C$155&lt;TCEA!B1442+1,0,TCEA!B1442+1)</f>
        <v>46550</v>
      </c>
      <c r="C1443">
        <f ca="1">+SUMIF(SIMULADOR2!$C$36:$C$155,B1443,SIMULADOR2!$S$36:$S$155)</f>
        <v>0</v>
      </c>
    </row>
    <row r="1444" spans="1:3" x14ac:dyDescent="0.2">
      <c r="A1444">
        <f t="shared" si="22"/>
        <v>1442</v>
      </c>
      <c r="B1444" s="28">
        <f ca="1">+IF(SIMULADOR2!$C$155&lt;TCEA!B1443+1,0,TCEA!B1443+1)</f>
        <v>46551</v>
      </c>
      <c r="C1444">
        <f ca="1">+SUMIF(SIMULADOR2!$C$36:$C$155,B1444,SIMULADOR2!$S$36:$S$155)</f>
        <v>0</v>
      </c>
    </row>
    <row r="1445" spans="1:3" x14ac:dyDescent="0.2">
      <c r="A1445">
        <f t="shared" si="22"/>
        <v>1443</v>
      </c>
      <c r="B1445" s="28">
        <f ca="1">+IF(SIMULADOR2!$C$155&lt;TCEA!B1444+1,0,TCEA!B1444+1)</f>
        <v>46552</v>
      </c>
      <c r="C1445">
        <f ca="1">+SUMIF(SIMULADOR2!$C$36:$C$155,B1445,SIMULADOR2!$S$36:$S$155)</f>
        <v>0</v>
      </c>
    </row>
    <row r="1446" spans="1:3" x14ac:dyDescent="0.2">
      <c r="A1446">
        <f t="shared" si="22"/>
        <v>1444</v>
      </c>
      <c r="B1446" s="28">
        <f ca="1">+IF(SIMULADOR2!$C$155&lt;TCEA!B1445+1,0,TCEA!B1445+1)</f>
        <v>46553</v>
      </c>
      <c r="C1446">
        <f ca="1">+SUMIF(SIMULADOR2!$C$36:$C$155,B1446,SIMULADOR2!$S$36:$S$155)</f>
        <v>0</v>
      </c>
    </row>
    <row r="1447" spans="1:3" x14ac:dyDescent="0.2">
      <c r="A1447">
        <f t="shared" si="22"/>
        <v>1445</v>
      </c>
      <c r="B1447" s="28">
        <f ca="1">+IF(SIMULADOR2!$C$155&lt;TCEA!B1446+1,0,TCEA!B1446+1)</f>
        <v>46554</v>
      </c>
      <c r="C1447">
        <f ca="1">+SUMIF(SIMULADOR2!$C$36:$C$155,B1447,SIMULADOR2!$S$36:$S$155)</f>
        <v>0</v>
      </c>
    </row>
    <row r="1448" spans="1:3" x14ac:dyDescent="0.2">
      <c r="A1448">
        <f t="shared" si="22"/>
        <v>1446</v>
      </c>
      <c r="B1448" s="28">
        <f ca="1">+IF(SIMULADOR2!$C$155&lt;TCEA!B1447+1,0,TCEA!B1447+1)</f>
        <v>46555</v>
      </c>
      <c r="C1448">
        <f ca="1">+SUMIF(SIMULADOR2!$C$36:$C$155,B1448,SIMULADOR2!$S$36:$S$155)</f>
        <v>0</v>
      </c>
    </row>
    <row r="1449" spans="1:3" x14ac:dyDescent="0.2">
      <c r="A1449">
        <f t="shared" si="22"/>
        <v>1447</v>
      </c>
      <c r="B1449" s="28">
        <f ca="1">+IF(SIMULADOR2!$C$155&lt;TCEA!B1448+1,0,TCEA!B1448+1)</f>
        <v>46556</v>
      </c>
      <c r="C1449">
        <f ca="1">+SUMIF(SIMULADOR2!$C$36:$C$155,B1449,SIMULADOR2!$S$36:$S$155)</f>
        <v>0</v>
      </c>
    </row>
    <row r="1450" spans="1:3" x14ac:dyDescent="0.2">
      <c r="A1450">
        <f t="shared" si="22"/>
        <v>1448</v>
      </c>
      <c r="B1450" s="28">
        <f ca="1">+IF(SIMULADOR2!$C$155&lt;TCEA!B1449+1,0,TCEA!B1449+1)</f>
        <v>46557</v>
      </c>
      <c r="C1450">
        <f ca="1">+SUMIF(SIMULADOR2!$C$36:$C$155,B1450,SIMULADOR2!$S$36:$S$155)</f>
        <v>0</v>
      </c>
    </row>
    <row r="1451" spans="1:3" x14ac:dyDescent="0.2">
      <c r="A1451">
        <f t="shared" si="22"/>
        <v>1449</v>
      </c>
      <c r="B1451" s="28">
        <f ca="1">+IF(SIMULADOR2!$C$155&lt;TCEA!B1450+1,0,TCEA!B1450+1)</f>
        <v>46558</v>
      </c>
      <c r="C1451">
        <f ca="1">+SUMIF(SIMULADOR2!$C$36:$C$155,B1451,SIMULADOR2!$S$36:$S$155)</f>
        <v>0</v>
      </c>
    </row>
    <row r="1452" spans="1:3" x14ac:dyDescent="0.2">
      <c r="A1452">
        <f t="shared" si="22"/>
        <v>1450</v>
      </c>
      <c r="B1452" s="28">
        <f ca="1">+IF(SIMULADOR2!$C$155&lt;TCEA!B1451+1,0,TCEA!B1451+1)</f>
        <v>46559</v>
      </c>
      <c r="C1452">
        <f ca="1">+SUMIF(SIMULADOR2!$C$36:$C$155,B1452,SIMULADOR2!$S$36:$S$155)</f>
        <v>0</v>
      </c>
    </row>
    <row r="1453" spans="1:3" x14ac:dyDescent="0.2">
      <c r="A1453">
        <f t="shared" si="22"/>
        <v>1451</v>
      </c>
      <c r="B1453" s="28">
        <f ca="1">+IF(SIMULADOR2!$C$155&lt;TCEA!B1452+1,0,TCEA!B1452+1)</f>
        <v>46560</v>
      </c>
      <c r="C1453">
        <f ca="1">+SUMIF(SIMULADOR2!$C$36:$C$155,B1453,SIMULADOR2!$S$36:$S$155)</f>
        <v>0</v>
      </c>
    </row>
    <row r="1454" spans="1:3" x14ac:dyDescent="0.2">
      <c r="A1454">
        <f t="shared" si="22"/>
        <v>1452</v>
      </c>
      <c r="B1454" s="28">
        <f ca="1">+IF(SIMULADOR2!$C$155&lt;TCEA!B1453+1,0,TCEA!B1453+1)</f>
        <v>46561</v>
      </c>
      <c r="C1454">
        <f ca="1">+SUMIF(SIMULADOR2!$C$36:$C$155,B1454,SIMULADOR2!$S$36:$S$155)</f>
        <v>0</v>
      </c>
    </row>
    <row r="1455" spans="1:3" x14ac:dyDescent="0.2">
      <c r="A1455">
        <f t="shared" si="22"/>
        <v>1453</v>
      </c>
      <c r="B1455" s="28">
        <f ca="1">+IF(SIMULADOR2!$C$155&lt;TCEA!B1454+1,0,TCEA!B1454+1)</f>
        <v>46562</v>
      </c>
      <c r="C1455">
        <f ca="1">+SUMIF(SIMULADOR2!$C$36:$C$155,B1455,SIMULADOR2!$S$36:$S$155)</f>
        <v>0</v>
      </c>
    </row>
    <row r="1456" spans="1:3" x14ac:dyDescent="0.2">
      <c r="A1456">
        <f t="shared" si="22"/>
        <v>1454</v>
      </c>
      <c r="B1456" s="28">
        <f ca="1">+IF(SIMULADOR2!$C$155&lt;TCEA!B1455+1,0,TCEA!B1455+1)</f>
        <v>46563</v>
      </c>
      <c r="C1456">
        <f ca="1">+SUMIF(SIMULADOR2!$C$36:$C$155,B1456,SIMULADOR2!$S$36:$S$155)</f>
        <v>0</v>
      </c>
    </row>
    <row r="1457" spans="1:3" x14ac:dyDescent="0.2">
      <c r="A1457">
        <f t="shared" si="22"/>
        <v>1455</v>
      </c>
      <c r="B1457" s="28">
        <f ca="1">+IF(SIMULADOR2!$C$155&lt;TCEA!B1456+1,0,TCEA!B1456+1)</f>
        <v>46564</v>
      </c>
      <c r="C1457">
        <f ca="1">+SUMIF(SIMULADOR2!$C$36:$C$155,B1457,SIMULADOR2!$S$36:$S$155)</f>
        <v>0</v>
      </c>
    </row>
    <row r="1458" spans="1:3" x14ac:dyDescent="0.2">
      <c r="A1458">
        <f t="shared" si="22"/>
        <v>1456</v>
      </c>
      <c r="B1458" s="28">
        <f ca="1">+IF(SIMULADOR2!$C$155&lt;TCEA!B1457+1,0,TCEA!B1457+1)</f>
        <v>46565</v>
      </c>
      <c r="C1458">
        <f ca="1">+SUMIF(SIMULADOR2!$C$36:$C$155,B1458,SIMULADOR2!$S$36:$S$155)</f>
        <v>0</v>
      </c>
    </row>
    <row r="1459" spans="1:3" x14ac:dyDescent="0.2">
      <c r="A1459">
        <f t="shared" si="22"/>
        <v>1457</v>
      </c>
      <c r="B1459" s="28">
        <f ca="1">+IF(SIMULADOR2!$C$155&lt;TCEA!B1458+1,0,TCEA!B1458+1)</f>
        <v>46566</v>
      </c>
      <c r="C1459">
        <f ca="1">+SUMIF(SIMULADOR2!$C$36:$C$155,B1459,SIMULADOR2!$S$36:$S$155)</f>
        <v>0</v>
      </c>
    </row>
    <row r="1460" spans="1:3" x14ac:dyDescent="0.2">
      <c r="A1460">
        <f t="shared" si="22"/>
        <v>1458</v>
      </c>
      <c r="B1460" s="28">
        <f ca="1">+IF(SIMULADOR2!$C$155&lt;TCEA!B1459+1,0,TCEA!B1459+1)</f>
        <v>46567</v>
      </c>
      <c r="C1460">
        <f ca="1">+SUMIF(SIMULADOR2!$C$36:$C$155,B1460,SIMULADOR2!$S$36:$S$155)</f>
        <v>0</v>
      </c>
    </row>
    <row r="1461" spans="1:3" x14ac:dyDescent="0.2">
      <c r="A1461">
        <f t="shared" si="22"/>
        <v>1459</v>
      </c>
      <c r="B1461" s="28">
        <f ca="1">+IF(SIMULADOR2!$C$155&lt;TCEA!B1460+1,0,TCEA!B1460+1)</f>
        <v>46568</v>
      </c>
      <c r="C1461">
        <f ca="1">+SUMIF(SIMULADOR2!$C$36:$C$155,B1461,SIMULADOR2!$S$36:$S$155)</f>
        <v>0</v>
      </c>
    </row>
    <row r="1462" spans="1:3" x14ac:dyDescent="0.2">
      <c r="A1462">
        <f t="shared" si="22"/>
        <v>1460</v>
      </c>
      <c r="B1462" s="28">
        <f ca="1">+IF(SIMULADOR2!$C$155&lt;TCEA!B1461+1,0,TCEA!B1461+1)</f>
        <v>46569</v>
      </c>
      <c r="C1462">
        <f ca="1">+SUMIF(SIMULADOR2!$C$36:$C$155,B1462,SIMULADOR2!$S$36:$S$155)</f>
        <v>0</v>
      </c>
    </row>
    <row r="1463" spans="1:3" x14ac:dyDescent="0.2">
      <c r="A1463">
        <f t="shared" si="22"/>
        <v>1461</v>
      </c>
      <c r="B1463" s="28">
        <f ca="1">+IF(SIMULADOR2!$C$155&lt;TCEA!B1462+1,0,TCEA!B1462+1)</f>
        <v>46570</v>
      </c>
      <c r="C1463">
        <f ca="1">+SUMIF(SIMULADOR2!$C$36:$C$155,B1463,SIMULADOR2!$S$36:$S$155)</f>
        <v>0</v>
      </c>
    </row>
    <row r="1464" spans="1:3" x14ac:dyDescent="0.2">
      <c r="A1464">
        <f t="shared" si="22"/>
        <v>1462</v>
      </c>
      <c r="B1464" s="28">
        <f ca="1">+IF(SIMULADOR2!$C$155&lt;TCEA!B1463+1,0,TCEA!B1463+1)</f>
        <v>46571</v>
      </c>
      <c r="C1464">
        <f ca="1">+SUMIF(SIMULADOR2!$C$36:$C$155,B1464,SIMULADOR2!$S$36:$S$155)</f>
        <v>0</v>
      </c>
    </row>
    <row r="1465" spans="1:3" x14ac:dyDescent="0.2">
      <c r="A1465">
        <f t="shared" si="22"/>
        <v>1463</v>
      </c>
      <c r="B1465" s="28">
        <f ca="1">+IF(SIMULADOR2!$C$155&lt;TCEA!B1464+1,0,TCEA!B1464+1)</f>
        <v>46572</v>
      </c>
      <c r="C1465">
        <f ca="1">+SUMIF(SIMULADOR2!$C$36:$C$155,B1465,SIMULADOR2!$S$36:$S$155)</f>
        <v>0</v>
      </c>
    </row>
    <row r="1466" spans="1:3" x14ac:dyDescent="0.2">
      <c r="A1466">
        <f t="shared" si="22"/>
        <v>1464</v>
      </c>
      <c r="B1466" s="28">
        <f ca="1">+IF(SIMULADOR2!$C$155&lt;TCEA!B1465+1,0,TCEA!B1465+1)</f>
        <v>46573</v>
      </c>
      <c r="C1466">
        <f ca="1">+SUMIF(SIMULADOR2!$C$36:$C$155,B1466,SIMULADOR2!$S$36:$S$155)</f>
        <v>0</v>
      </c>
    </row>
    <row r="1467" spans="1:3" x14ac:dyDescent="0.2">
      <c r="A1467">
        <f t="shared" si="22"/>
        <v>1465</v>
      </c>
      <c r="B1467" s="28">
        <f ca="1">+IF(SIMULADOR2!$C$155&lt;TCEA!B1466+1,0,TCEA!B1466+1)</f>
        <v>46574</v>
      </c>
      <c r="C1467">
        <f ca="1">+SUMIF(SIMULADOR2!$C$36:$C$155,B1467,SIMULADOR2!$S$36:$S$155)</f>
        <v>0</v>
      </c>
    </row>
    <row r="1468" spans="1:3" x14ac:dyDescent="0.2">
      <c r="A1468">
        <f t="shared" si="22"/>
        <v>1466</v>
      </c>
      <c r="B1468" s="28">
        <f ca="1">+IF(SIMULADOR2!$C$155&lt;TCEA!B1467+1,0,TCEA!B1467+1)</f>
        <v>46575</v>
      </c>
      <c r="C1468">
        <f ca="1">+SUMIF(SIMULADOR2!$C$36:$C$155,B1468,SIMULADOR2!$S$36:$S$155)</f>
        <v>0</v>
      </c>
    </row>
    <row r="1469" spans="1:3" x14ac:dyDescent="0.2">
      <c r="A1469">
        <f t="shared" si="22"/>
        <v>1467</v>
      </c>
      <c r="B1469" s="28">
        <f ca="1">+IF(SIMULADOR2!$C$155&lt;TCEA!B1468+1,0,TCEA!B1468+1)</f>
        <v>46576</v>
      </c>
      <c r="C1469">
        <f ca="1">+SUMIF(SIMULADOR2!$C$36:$C$155,B1469,SIMULADOR2!$S$36:$S$155)</f>
        <v>0</v>
      </c>
    </row>
    <row r="1470" spans="1:3" x14ac:dyDescent="0.2">
      <c r="A1470">
        <f t="shared" si="22"/>
        <v>1468</v>
      </c>
      <c r="B1470" s="28">
        <f ca="1">+IF(SIMULADOR2!$C$155&lt;TCEA!B1469+1,0,TCEA!B1469+1)</f>
        <v>46577</v>
      </c>
      <c r="C1470">
        <f ca="1">+SUMIF(SIMULADOR2!$C$36:$C$155,B1470,SIMULADOR2!$S$36:$S$155)</f>
        <v>0</v>
      </c>
    </row>
    <row r="1471" spans="1:3" x14ac:dyDescent="0.2">
      <c r="A1471">
        <f t="shared" si="22"/>
        <v>1469</v>
      </c>
      <c r="B1471" s="28">
        <f ca="1">+IF(SIMULADOR2!$C$155&lt;TCEA!B1470+1,0,TCEA!B1470+1)</f>
        <v>46578</v>
      </c>
      <c r="C1471">
        <f ca="1">+SUMIF(SIMULADOR2!$C$36:$C$155,B1471,SIMULADOR2!$S$36:$S$155)</f>
        <v>0</v>
      </c>
    </row>
    <row r="1472" spans="1:3" x14ac:dyDescent="0.2">
      <c r="A1472">
        <f t="shared" si="22"/>
        <v>1470</v>
      </c>
      <c r="B1472" s="28">
        <f ca="1">+IF(SIMULADOR2!$C$155&lt;TCEA!B1471+1,0,TCEA!B1471+1)</f>
        <v>46579</v>
      </c>
      <c r="C1472">
        <f ca="1">+SUMIF(SIMULADOR2!$C$36:$C$155,B1472,SIMULADOR2!$S$36:$S$155)</f>
        <v>0</v>
      </c>
    </row>
    <row r="1473" spans="1:3" x14ac:dyDescent="0.2">
      <c r="A1473">
        <f t="shared" si="22"/>
        <v>1471</v>
      </c>
      <c r="B1473" s="28">
        <f ca="1">+IF(SIMULADOR2!$C$155&lt;TCEA!B1472+1,0,TCEA!B1472+1)</f>
        <v>46580</v>
      </c>
      <c r="C1473">
        <f ca="1">+SUMIF(SIMULADOR2!$C$36:$C$155,B1473,SIMULADOR2!$S$36:$S$155)</f>
        <v>0</v>
      </c>
    </row>
    <row r="1474" spans="1:3" x14ac:dyDescent="0.2">
      <c r="A1474">
        <f t="shared" si="22"/>
        <v>1472</v>
      </c>
      <c r="B1474" s="28">
        <f ca="1">+IF(SIMULADOR2!$C$155&lt;TCEA!B1473+1,0,TCEA!B1473+1)</f>
        <v>46581</v>
      </c>
      <c r="C1474">
        <f ca="1">+SUMIF(SIMULADOR2!$C$36:$C$155,B1474,SIMULADOR2!$S$36:$S$155)</f>
        <v>0</v>
      </c>
    </row>
    <row r="1475" spans="1:3" x14ac:dyDescent="0.2">
      <c r="A1475">
        <f t="shared" si="22"/>
        <v>1473</v>
      </c>
      <c r="B1475" s="28">
        <f ca="1">+IF(SIMULADOR2!$C$155&lt;TCEA!B1474+1,0,TCEA!B1474+1)</f>
        <v>46582</v>
      </c>
      <c r="C1475">
        <f ca="1">+SUMIF(SIMULADOR2!$C$36:$C$155,B1475,SIMULADOR2!$S$36:$S$155)</f>
        <v>0</v>
      </c>
    </row>
    <row r="1476" spans="1:3" x14ac:dyDescent="0.2">
      <c r="A1476">
        <f t="shared" si="22"/>
        <v>1474</v>
      </c>
      <c r="B1476" s="28">
        <f ca="1">+IF(SIMULADOR2!$C$155&lt;TCEA!B1475+1,0,TCEA!B1475+1)</f>
        <v>46583</v>
      </c>
      <c r="C1476">
        <f ca="1">+SUMIF(SIMULADOR2!$C$36:$C$155,B1476,SIMULADOR2!$S$36:$S$155)</f>
        <v>0</v>
      </c>
    </row>
    <row r="1477" spans="1:3" x14ac:dyDescent="0.2">
      <c r="A1477">
        <f t="shared" ref="A1477:A1540" si="23">+A1476+1</f>
        <v>1475</v>
      </c>
      <c r="B1477" s="28">
        <f ca="1">+IF(SIMULADOR2!$C$155&lt;TCEA!B1476+1,0,TCEA!B1476+1)</f>
        <v>46584</v>
      </c>
      <c r="C1477">
        <f ca="1">+SUMIF(SIMULADOR2!$C$36:$C$155,B1477,SIMULADOR2!$S$36:$S$155)</f>
        <v>0</v>
      </c>
    </row>
    <row r="1478" spans="1:3" x14ac:dyDescent="0.2">
      <c r="A1478">
        <f t="shared" si="23"/>
        <v>1476</v>
      </c>
      <c r="B1478" s="28">
        <f ca="1">+IF(SIMULADOR2!$C$155&lt;TCEA!B1477+1,0,TCEA!B1477+1)</f>
        <v>46585</v>
      </c>
      <c r="C1478">
        <f ca="1">+SUMIF(SIMULADOR2!$C$36:$C$155,B1478,SIMULADOR2!$S$36:$S$155)</f>
        <v>0</v>
      </c>
    </row>
    <row r="1479" spans="1:3" x14ac:dyDescent="0.2">
      <c r="A1479">
        <f t="shared" si="23"/>
        <v>1477</v>
      </c>
      <c r="B1479" s="28">
        <f ca="1">+IF(SIMULADOR2!$C$155&lt;TCEA!B1478+1,0,TCEA!B1478+1)</f>
        <v>46586</v>
      </c>
      <c r="C1479">
        <f ca="1">+SUMIF(SIMULADOR2!$C$36:$C$155,B1479,SIMULADOR2!$S$36:$S$155)</f>
        <v>0</v>
      </c>
    </row>
    <row r="1480" spans="1:3" x14ac:dyDescent="0.2">
      <c r="A1480">
        <f t="shared" si="23"/>
        <v>1478</v>
      </c>
      <c r="B1480" s="28">
        <f ca="1">+IF(SIMULADOR2!$C$155&lt;TCEA!B1479+1,0,TCEA!B1479+1)</f>
        <v>46587</v>
      </c>
      <c r="C1480">
        <f ca="1">+SUMIF(SIMULADOR2!$C$36:$C$155,B1480,SIMULADOR2!$S$36:$S$155)</f>
        <v>0</v>
      </c>
    </row>
    <row r="1481" spans="1:3" x14ac:dyDescent="0.2">
      <c r="A1481">
        <f t="shared" si="23"/>
        <v>1479</v>
      </c>
      <c r="B1481" s="28">
        <f ca="1">+IF(SIMULADOR2!$C$155&lt;TCEA!B1480+1,0,TCEA!B1480+1)</f>
        <v>46588</v>
      </c>
      <c r="C1481">
        <f ca="1">+SUMIF(SIMULADOR2!$C$36:$C$155,B1481,SIMULADOR2!$S$36:$S$155)</f>
        <v>0</v>
      </c>
    </row>
    <row r="1482" spans="1:3" x14ac:dyDescent="0.2">
      <c r="A1482">
        <f t="shared" si="23"/>
        <v>1480</v>
      </c>
      <c r="B1482" s="28">
        <f ca="1">+IF(SIMULADOR2!$C$155&lt;TCEA!B1481+1,0,TCEA!B1481+1)</f>
        <v>46589</v>
      </c>
      <c r="C1482">
        <f ca="1">+SUMIF(SIMULADOR2!$C$36:$C$155,B1482,SIMULADOR2!$S$36:$S$155)</f>
        <v>0</v>
      </c>
    </row>
    <row r="1483" spans="1:3" x14ac:dyDescent="0.2">
      <c r="A1483">
        <f t="shared" si="23"/>
        <v>1481</v>
      </c>
      <c r="B1483" s="28">
        <f ca="1">+IF(SIMULADOR2!$C$155&lt;TCEA!B1482+1,0,TCEA!B1482+1)</f>
        <v>46590</v>
      </c>
      <c r="C1483">
        <f ca="1">+SUMIF(SIMULADOR2!$C$36:$C$155,B1483,SIMULADOR2!$S$36:$S$155)</f>
        <v>0</v>
      </c>
    </row>
    <row r="1484" spans="1:3" x14ac:dyDescent="0.2">
      <c r="A1484">
        <f t="shared" si="23"/>
        <v>1482</v>
      </c>
      <c r="B1484" s="28">
        <f ca="1">+IF(SIMULADOR2!$C$155&lt;TCEA!B1483+1,0,TCEA!B1483+1)</f>
        <v>46591</v>
      </c>
      <c r="C1484">
        <f ca="1">+SUMIF(SIMULADOR2!$C$36:$C$155,B1484,SIMULADOR2!$S$36:$S$155)</f>
        <v>0</v>
      </c>
    </row>
    <row r="1485" spans="1:3" x14ac:dyDescent="0.2">
      <c r="A1485">
        <f t="shared" si="23"/>
        <v>1483</v>
      </c>
      <c r="B1485" s="28">
        <f ca="1">+IF(SIMULADOR2!$C$155&lt;TCEA!B1484+1,0,TCEA!B1484+1)</f>
        <v>46592</v>
      </c>
      <c r="C1485">
        <f ca="1">+SUMIF(SIMULADOR2!$C$36:$C$155,B1485,SIMULADOR2!$S$36:$S$155)</f>
        <v>0</v>
      </c>
    </row>
    <row r="1486" spans="1:3" x14ac:dyDescent="0.2">
      <c r="A1486">
        <f t="shared" si="23"/>
        <v>1484</v>
      </c>
      <c r="B1486" s="28">
        <f ca="1">+IF(SIMULADOR2!$C$155&lt;TCEA!B1485+1,0,TCEA!B1485+1)</f>
        <v>46593</v>
      </c>
      <c r="C1486">
        <f ca="1">+SUMIF(SIMULADOR2!$C$36:$C$155,B1486,SIMULADOR2!$S$36:$S$155)</f>
        <v>0</v>
      </c>
    </row>
    <row r="1487" spans="1:3" x14ac:dyDescent="0.2">
      <c r="A1487">
        <f t="shared" si="23"/>
        <v>1485</v>
      </c>
      <c r="B1487" s="28">
        <f ca="1">+IF(SIMULADOR2!$C$155&lt;TCEA!B1486+1,0,TCEA!B1486+1)</f>
        <v>46594</v>
      </c>
      <c r="C1487">
        <f ca="1">+SUMIF(SIMULADOR2!$C$36:$C$155,B1487,SIMULADOR2!$S$36:$S$155)</f>
        <v>0</v>
      </c>
    </row>
    <row r="1488" spans="1:3" x14ac:dyDescent="0.2">
      <c r="A1488">
        <f t="shared" si="23"/>
        <v>1486</v>
      </c>
      <c r="B1488" s="28">
        <f ca="1">+IF(SIMULADOR2!$C$155&lt;TCEA!B1487+1,0,TCEA!B1487+1)</f>
        <v>46595</v>
      </c>
      <c r="C1488">
        <f ca="1">+SUMIF(SIMULADOR2!$C$36:$C$155,B1488,SIMULADOR2!$S$36:$S$155)</f>
        <v>0</v>
      </c>
    </row>
    <row r="1489" spans="1:3" x14ac:dyDescent="0.2">
      <c r="A1489">
        <f t="shared" si="23"/>
        <v>1487</v>
      </c>
      <c r="B1489" s="28">
        <f ca="1">+IF(SIMULADOR2!$C$155&lt;TCEA!B1488+1,0,TCEA!B1488+1)</f>
        <v>46596</v>
      </c>
      <c r="C1489">
        <f ca="1">+SUMIF(SIMULADOR2!$C$36:$C$155,B1489,SIMULADOR2!$S$36:$S$155)</f>
        <v>0</v>
      </c>
    </row>
    <row r="1490" spans="1:3" x14ac:dyDescent="0.2">
      <c r="A1490">
        <f t="shared" si="23"/>
        <v>1488</v>
      </c>
      <c r="B1490" s="28">
        <f ca="1">+IF(SIMULADOR2!$C$155&lt;TCEA!B1489+1,0,TCEA!B1489+1)</f>
        <v>46597</v>
      </c>
      <c r="C1490">
        <f ca="1">+SUMIF(SIMULADOR2!$C$36:$C$155,B1490,SIMULADOR2!$S$36:$S$155)</f>
        <v>0</v>
      </c>
    </row>
    <row r="1491" spans="1:3" x14ac:dyDescent="0.2">
      <c r="A1491">
        <f t="shared" si="23"/>
        <v>1489</v>
      </c>
      <c r="B1491" s="28">
        <f ca="1">+IF(SIMULADOR2!$C$155&lt;TCEA!B1490+1,0,TCEA!B1490+1)</f>
        <v>46598</v>
      </c>
      <c r="C1491">
        <f ca="1">+SUMIF(SIMULADOR2!$C$36:$C$155,B1491,SIMULADOR2!$S$36:$S$155)</f>
        <v>0</v>
      </c>
    </row>
    <row r="1492" spans="1:3" x14ac:dyDescent="0.2">
      <c r="A1492">
        <f t="shared" si="23"/>
        <v>1490</v>
      </c>
      <c r="B1492" s="28">
        <f ca="1">+IF(SIMULADOR2!$C$155&lt;TCEA!B1491+1,0,TCEA!B1491+1)</f>
        <v>46599</v>
      </c>
      <c r="C1492">
        <f ca="1">+SUMIF(SIMULADOR2!$C$36:$C$155,B1492,SIMULADOR2!$S$36:$S$155)</f>
        <v>0</v>
      </c>
    </row>
    <row r="1493" spans="1:3" x14ac:dyDescent="0.2">
      <c r="A1493">
        <f t="shared" si="23"/>
        <v>1491</v>
      </c>
      <c r="B1493" s="28">
        <f ca="1">+IF(SIMULADOR2!$C$155&lt;TCEA!B1492+1,0,TCEA!B1492+1)</f>
        <v>46600</v>
      </c>
      <c r="C1493">
        <f ca="1">+SUMIF(SIMULADOR2!$C$36:$C$155,B1493,SIMULADOR2!$S$36:$S$155)</f>
        <v>0</v>
      </c>
    </row>
    <row r="1494" spans="1:3" x14ac:dyDescent="0.2">
      <c r="A1494">
        <f t="shared" si="23"/>
        <v>1492</v>
      </c>
      <c r="B1494" s="28">
        <f ca="1">+IF(SIMULADOR2!$C$155&lt;TCEA!B1493+1,0,TCEA!B1493+1)</f>
        <v>46601</v>
      </c>
      <c r="C1494">
        <f ca="1">+SUMIF(SIMULADOR2!$C$36:$C$155,B1494,SIMULADOR2!$S$36:$S$155)</f>
        <v>0</v>
      </c>
    </row>
    <row r="1495" spans="1:3" x14ac:dyDescent="0.2">
      <c r="A1495">
        <f t="shared" si="23"/>
        <v>1493</v>
      </c>
      <c r="B1495" s="28">
        <f ca="1">+IF(SIMULADOR2!$C$155&lt;TCEA!B1494+1,0,TCEA!B1494+1)</f>
        <v>46602</v>
      </c>
      <c r="C1495">
        <f ca="1">+SUMIF(SIMULADOR2!$C$36:$C$155,B1495,SIMULADOR2!$S$36:$S$155)</f>
        <v>0</v>
      </c>
    </row>
    <row r="1496" spans="1:3" x14ac:dyDescent="0.2">
      <c r="A1496">
        <f t="shared" si="23"/>
        <v>1494</v>
      </c>
      <c r="B1496" s="28">
        <f ca="1">+IF(SIMULADOR2!$C$155&lt;TCEA!B1495+1,0,TCEA!B1495+1)</f>
        <v>46603</v>
      </c>
      <c r="C1496">
        <f ca="1">+SUMIF(SIMULADOR2!$C$36:$C$155,B1496,SIMULADOR2!$S$36:$S$155)</f>
        <v>0</v>
      </c>
    </row>
    <row r="1497" spans="1:3" x14ac:dyDescent="0.2">
      <c r="A1497">
        <f t="shared" si="23"/>
        <v>1495</v>
      </c>
      <c r="B1497" s="28">
        <f ca="1">+IF(SIMULADOR2!$C$155&lt;TCEA!B1496+1,0,TCEA!B1496+1)</f>
        <v>46604</v>
      </c>
      <c r="C1497">
        <f ca="1">+SUMIF(SIMULADOR2!$C$36:$C$155,B1497,SIMULADOR2!$S$36:$S$155)</f>
        <v>0</v>
      </c>
    </row>
    <row r="1498" spans="1:3" x14ac:dyDescent="0.2">
      <c r="A1498">
        <f t="shared" si="23"/>
        <v>1496</v>
      </c>
      <c r="B1498" s="28">
        <f ca="1">+IF(SIMULADOR2!$C$155&lt;TCEA!B1497+1,0,TCEA!B1497+1)</f>
        <v>46605</v>
      </c>
      <c r="C1498">
        <f ca="1">+SUMIF(SIMULADOR2!$C$36:$C$155,B1498,SIMULADOR2!$S$36:$S$155)</f>
        <v>0</v>
      </c>
    </row>
    <row r="1499" spans="1:3" x14ac:dyDescent="0.2">
      <c r="A1499">
        <f t="shared" si="23"/>
        <v>1497</v>
      </c>
      <c r="B1499" s="28">
        <f ca="1">+IF(SIMULADOR2!$C$155&lt;TCEA!B1498+1,0,TCEA!B1498+1)</f>
        <v>46606</v>
      </c>
      <c r="C1499">
        <f ca="1">+SUMIF(SIMULADOR2!$C$36:$C$155,B1499,SIMULADOR2!$S$36:$S$155)</f>
        <v>0</v>
      </c>
    </row>
    <row r="1500" spans="1:3" x14ac:dyDescent="0.2">
      <c r="A1500">
        <f t="shared" si="23"/>
        <v>1498</v>
      </c>
      <c r="B1500" s="28">
        <f ca="1">+IF(SIMULADOR2!$C$155&lt;TCEA!B1499+1,0,TCEA!B1499+1)</f>
        <v>46607</v>
      </c>
      <c r="C1500">
        <f ca="1">+SUMIF(SIMULADOR2!$C$36:$C$155,B1500,SIMULADOR2!$S$36:$S$155)</f>
        <v>0</v>
      </c>
    </row>
    <row r="1501" spans="1:3" x14ac:dyDescent="0.2">
      <c r="A1501">
        <f t="shared" si="23"/>
        <v>1499</v>
      </c>
      <c r="B1501" s="28">
        <f ca="1">+IF(SIMULADOR2!$C$155&lt;TCEA!B1500+1,0,TCEA!B1500+1)</f>
        <v>46608</v>
      </c>
      <c r="C1501">
        <f ca="1">+SUMIF(SIMULADOR2!$C$36:$C$155,B1501,SIMULADOR2!$S$36:$S$155)</f>
        <v>0</v>
      </c>
    </row>
    <row r="1502" spans="1:3" x14ac:dyDescent="0.2">
      <c r="A1502">
        <f t="shared" si="23"/>
        <v>1500</v>
      </c>
      <c r="B1502" s="28">
        <f ca="1">+IF(SIMULADOR2!$C$155&lt;TCEA!B1501+1,0,TCEA!B1501+1)</f>
        <v>46609</v>
      </c>
      <c r="C1502">
        <f ca="1">+SUMIF(SIMULADOR2!$C$36:$C$155,B1502,SIMULADOR2!$S$36:$S$155)</f>
        <v>0</v>
      </c>
    </row>
    <row r="1503" spans="1:3" x14ac:dyDescent="0.2">
      <c r="A1503">
        <f t="shared" si="23"/>
        <v>1501</v>
      </c>
      <c r="B1503" s="28">
        <f ca="1">+IF(SIMULADOR2!$C$155&lt;TCEA!B1502+1,0,TCEA!B1502+1)</f>
        <v>46610</v>
      </c>
      <c r="C1503">
        <f ca="1">+SUMIF(SIMULADOR2!$C$36:$C$155,B1503,SIMULADOR2!$S$36:$S$155)</f>
        <v>0</v>
      </c>
    </row>
    <row r="1504" spans="1:3" x14ac:dyDescent="0.2">
      <c r="A1504">
        <f t="shared" si="23"/>
        <v>1502</v>
      </c>
      <c r="B1504" s="28">
        <f ca="1">+IF(SIMULADOR2!$C$155&lt;TCEA!B1503+1,0,TCEA!B1503+1)</f>
        <v>46611</v>
      </c>
      <c r="C1504">
        <f ca="1">+SUMIF(SIMULADOR2!$C$36:$C$155,B1504,SIMULADOR2!$S$36:$S$155)</f>
        <v>0</v>
      </c>
    </row>
    <row r="1505" spans="1:3" x14ac:dyDescent="0.2">
      <c r="A1505">
        <f t="shared" si="23"/>
        <v>1503</v>
      </c>
      <c r="B1505" s="28">
        <f ca="1">+IF(SIMULADOR2!$C$155&lt;TCEA!B1504+1,0,TCEA!B1504+1)</f>
        <v>46612</v>
      </c>
      <c r="C1505">
        <f ca="1">+SUMIF(SIMULADOR2!$C$36:$C$155,B1505,SIMULADOR2!$S$36:$S$155)</f>
        <v>0</v>
      </c>
    </row>
    <row r="1506" spans="1:3" x14ac:dyDescent="0.2">
      <c r="A1506">
        <f t="shared" si="23"/>
        <v>1504</v>
      </c>
      <c r="B1506" s="28">
        <f ca="1">+IF(SIMULADOR2!$C$155&lt;TCEA!B1505+1,0,TCEA!B1505+1)</f>
        <v>46613</v>
      </c>
      <c r="C1506">
        <f ca="1">+SUMIF(SIMULADOR2!$C$36:$C$155,B1506,SIMULADOR2!$S$36:$S$155)</f>
        <v>0</v>
      </c>
    </row>
    <row r="1507" spans="1:3" x14ac:dyDescent="0.2">
      <c r="A1507">
        <f t="shared" si="23"/>
        <v>1505</v>
      </c>
      <c r="B1507" s="28">
        <f ca="1">+IF(SIMULADOR2!$C$155&lt;TCEA!B1506+1,0,TCEA!B1506+1)</f>
        <v>46614</v>
      </c>
      <c r="C1507">
        <f ca="1">+SUMIF(SIMULADOR2!$C$36:$C$155,B1507,SIMULADOR2!$S$36:$S$155)</f>
        <v>0</v>
      </c>
    </row>
    <row r="1508" spans="1:3" x14ac:dyDescent="0.2">
      <c r="A1508">
        <f t="shared" si="23"/>
        <v>1506</v>
      </c>
      <c r="B1508" s="28">
        <f ca="1">+IF(SIMULADOR2!$C$155&lt;TCEA!B1507+1,0,TCEA!B1507+1)</f>
        <v>46615</v>
      </c>
      <c r="C1508">
        <f ca="1">+SUMIF(SIMULADOR2!$C$36:$C$155,B1508,SIMULADOR2!$S$36:$S$155)</f>
        <v>0</v>
      </c>
    </row>
    <row r="1509" spans="1:3" x14ac:dyDescent="0.2">
      <c r="A1509">
        <f t="shared" si="23"/>
        <v>1507</v>
      </c>
      <c r="B1509" s="28">
        <f ca="1">+IF(SIMULADOR2!$C$155&lt;TCEA!B1508+1,0,TCEA!B1508+1)</f>
        <v>46616</v>
      </c>
      <c r="C1509">
        <f ca="1">+SUMIF(SIMULADOR2!$C$36:$C$155,B1509,SIMULADOR2!$S$36:$S$155)</f>
        <v>0</v>
      </c>
    </row>
    <row r="1510" spans="1:3" x14ac:dyDescent="0.2">
      <c r="A1510">
        <f t="shared" si="23"/>
        <v>1508</v>
      </c>
      <c r="B1510" s="28">
        <f ca="1">+IF(SIMULADOR2!$C$155&lt;TCEA!B1509+1,0,TCEA!B1509+1)</f>
        <v>46617</v>
      </c>
      <c r="C1510">
        <f ca="1">+SUMIF(SIMULADOR2!$C$36:$C$155,B1510,SIMULADOR2!$S$36:$S$155)</f>
        <v>0</v>
      </c>
    </row>
    <row r="1511" spans="1:3" x14ac:dyDescent="0.2">
      <c r="A1511">
        <f t="shared" si="23"/>
        <v>1509</v>
      </c>
      <c r="B1511" s="28">
        <f ca="1">+IF(SIMULADOR2!$C$155&lt;TCEA!B1510+1,0,TCEA!B1510+1)</f>
        <v>46618</v>
      </c>
      <c r="C1511">
        <f ca="1">+SUMIF(SIMULADOR2!$C$36:$C$155,B1511,SIMULADOR2!$S$36:$S$155)</f>
        <v>0</v>
      </c>
    </row>
    <row r="1512" spans="1:3" x14ac:dyDescent="0.2">
      <c r="A1512">
        <f t="shared" si="23"/>
        <v>1510</v>
      </c>
      <c r="B1512" s="28">
        <f ca="1">+IF(SIMULADOR2!$C$155&lt;TCEA!B1511+1,0,TCEA!B1511+1)</f>
        <v>46619</v>
      </c>
      <c r="C1512">
        <f ca="1">+SUMIF(SIMULADOR2!$C$36:$C$155,B1512,SIMULADOR2!$S$36:$S$155)</f>
        <v>0</v>
      </c>
    </row>
    <row r="1513" spans="1:3" x14ac:dyDescent="0.2">
      <c r="A1513">
        <f t="shared" si="23"/>
        <v>1511</v>
      </c>
      <c r="B1513" s="28">
        <f ca="1">+IF(SIMULADOR2!$C$155&lt;TCEA!B1512+1,0,TCEA!B1512+1)</f>
        <v>46620</v>
      </c>
      <c r="C1513">
        <f ca="1">+SUMIF(SIMULADOR2!$C$36:$C$155,B1513,SIMULADOR2!$S$36:$S$155)</f>
        <v>0</v>
      </c>
    </row>
    <row r="1514" spans="1:3" x14ac:dyDescent="0.2">
      <c r="A1514">
        <f t="shared" si="23"/>
        <v>1512</v>
      </c>
      <c r="B1514" s="28">
        <f ca="1">+IF(SIMULADOR2!$C$155&lt;TCEA!B1513+1,0,TCEA!B1513+1)</f>
        <v>46621</v>
      </c>
      <c r="C1514">
        <f ca="1">+SUMIF(SIMULADOR2!$C$36:$C$155,B1514,SIMULADOR2!$S$36:$S$155)</f>
        <v>0</v>
      </c>
    </row>
    <row r="1515" spans="1:3" x14ac:dyDescent="0.2">
      <c r="A1515">
        <f t="shared" si="23"/>
        <v>1513</v>
      </c>
      <c r="B1515" s="28">
        <f ca="1">+IF(SIMULADOR2!$C$155&lt;TCEA!B1514+1,0,TCEA!B1514+1)</f>
        <v>46622</v>
      </c>
      <c r="C1515">
        <f ca="1">+SUMIF(SIMULADOR2!$C$36:$C$155,B1515,SIMULADOR2!$S$36:$S$155)</f>
        <v>0</v>
      </c>
    </row>
    <row r="1516" spans="1:3" x14ac:dyDescent="0.2">
      <c r="A1516">
        <f t="shared" si="23"/>
        <v>1514</v>
      </c>
      <c r="B1516" s="28">
        <f ca="1">+IF(SIMULADOR2!$C$155&lt;TCEA!B1515+1,0,TCEA!B1515+1)</f>
        <v>46623</v>
      </c>
      <c r="C1516">
        <f ca="1">+SUMIF(SIMULADOR2!$C$36:$C$155,B1516,SIMULADOR2!$S$36:$S$155)</f>
        <v>0</v>
      </c>
    </row>
    <row r="1517" spans="1:3" x14ac:dyDescent="0.2">
      <c r="A1517">
        <f t="shared" si="23"/>
        <v>1515</v>
      </c>
      <c r="B1517" s="28">
        <f ca="1">+IF(SIMULADOR2!$C$155&lt;TCEA!B1516+1,0,TCEA!B1516+1)</f>
        <v>46624</v>
      </c>
      <c r="C1517">
        <f ca="1">+SUMIF(SIMULADOR2!$C$36:$C$155,B1517,SIMULADOR2!$S$36:$S$155)</f>
        <v>0</v>
      </c>
    </row>
    <row r="1518" spans="1:3" x14ac:dyDescent="0.2">
      <c r="A1518">
        <f t="shared" si="23"/>
        <v>1516</v>
      </c>
      <c r="B1518" s="28">
        <f ca="1">+IF(SIMULADOR2!$C$155&lt;TCEA!B1517+1,0,TCEA!B1517+1)</f>
        <v>46625</v>
      </c>
      <c r="C1518">
        <f ca="1">+SUMIF(SIMULADOR2!$C$36:$C$155,B1518,SIMULADOR2!$S$36:$S$155)</f>
        <v>0</v>
      </c>
    </row>
    <row r="1519" spans="1:3" x14ac:dyDescent="0.2">
      <c r="A1519">
        <f t="shared" si="23"/>
        <v>1517</v>
      </c>
      <c r="B1519" s="28">
        <f ca="1">+IF(SIMULADOR2!$C$155&lt;TCEA!B1518+1,0,TCEA!B1518+1)</f>
        <v>46626</v>
      </c>
      <c r="C1519">
        <f ca="1">+SUMIF(SIMULADOR2!$C$36:$C$155,B1519,SIMULADOR2!$S$36:$S$155)</f>
        <v>0</v>
      </c>
    </row>
    <row r="1520" spans="1:3" x14ac:dyDescent="0.2">
      <c r="A1520">
        <f t="shared" si="23"/>
        <v>1518</v>
      </c>
      <c r="B1520" s="28">
        <f ca="1">+IF(SIMULADOR2!$C$155&lt;TCEA!B1519+1,0,TCEA!B1519+1)</f>
        <v>46627</v>
      </c>
      <c r="C1520">
        <f ca="1">+SUMIF(SIMULADOR2!$C$36:$C$155,B1520,SIMULADOR2!$S$36:$S$155)</f>
        <v>0</v>
      </c>
    </row>
    <row r="1521" spans="1:3" x14ac:dyDescent="0.2">
      <c r="A1521">
        <f t="shared" si="23"/>
        <v>1519</v>
      </c>
      <c r="B1521" s="28">
        <f ca="1">+IF(SIMULADOR2!$C$155&lt;TCEA!B1520+1,0,TCEA!B1520+1)</f>
        <v>46628</v>
      </c>
      <c r="C1521">
        <f ca="1">+SUMIF(SIMULADOR2!$C$36:$C$155,B1521,SIMULADOR2!$S$36:$S$155)</f>
        <v>0</v>
      </c>
    </row>
    <row r="1522" spans="1:3" x14ac:dyDescent="0.2">
      <c r="A1522">
        <f t="shared" si="23"/>
        <v>1520</v>
      </c>
      <c r="B1522" s="28">
        <f ca="1">+IF(SIMULADOR2!$C$155&lt;TCEA!B1521+1,0,TCEA!B1521+1)</f>
        <v>46629</v>
      </c>
      <c r="C1522">
        <f ca="1">+SUMIF(SIMULADOR2!$C$36:$C$155,B1522,SIMULADOR2!$S$36:$S$155)</f>
        <v>0</v>
      </c>
    </row>
    <row r="1523" spans="1:3" x14ac:dyDescent="0.2">
      <c r="A1523">
        <f t="shared" si="23"/>
        <v>1521</v>
      </c>
      <c r="B1523" s="28">
        <f ca="1">+IF(SIMULADOR2!$C$155&lt;TCEA!B1522+1,0,TCEA!B1522+1)</f>
        <v>46630</v>
      </c>
      <c r="C1523">
        <f ca="1">+SUMIF(SIMULADOR2!$C$36:$C$155,B1523,SIMULADOR2!$S$36:$S$155)</f>
        <v>0</v>
      </c>
    </row>
    <row r="1524" spans="1:3" x14ac:dyDescent="0.2">
      <c r="A1524">
        <f t="shared" si="23"/>
        <v>1522</v>
      </c>
      <c r="B1524" s="28">
        <f ca="1">+IF(SIMULADOR2!$C$155&lt;TCEA!B1523+1,0,TCEA!B1523+1)</f>
        <v>46631</v>
      </c>
      <c r="C1524">
        <f ca="1">+SUMIF(SIMULADOR2!$C$36:$C$155,B1524,SIMULADOR2!$S$36:$S$155)</f>
        <v>0</v>
      </c>
    </row>
    <row r="1525" spans="1:3" x14ac:dyDescent="0.2">
      <c r="A1525">
        <f t="shared" si="23"/>
        <v>1523</v>
      </c>
      <c r="B1525" s="28">
        <f ca="1">+IF(SIMULADOR2!$C$155&lt;TCEA!B1524+1,0,TCEA!B1524+1)</f>
        <v>46632</v>
      </c>
      <c r="C1525">
        <f ca="1">+SUMIF(SIMULADOR2!$C$36:$C$155,B1525,SIMULADOR2!$S$36:$S$155)</f>
        <v>0</v>
      </c>
    </row>
    <row r="1526" spans="1:3" x14ac:dyDescent="0.2">
      <c r="A1526">
        <f t="shared" si="23"/>
        <v>1524</v>
      </c>
      <c r="B1526" s="28">
        <f ca="1">+IF(SIMULADOR2!$C$155&lt;TCEA!B1525+1,0,TCEA!B1525+1)</f>
        <v>46633</v>
      </c>
      <c r="C1526">
        <f ca="1">+SUMIF(SIMULADOR2!$C$36:$C$155,B1526,SIMULADOR2!$S$36:$S$155)</f>
        <v>0</v>
      </c>
    </row>
    <row r="1527" spans="1:3" x14ac:dyDescent="0.2">
      <c r="A1527">
        <f t="shared" si="23"/>
        <v>1525</v>
      </c>
      <c r="B1527" s="28">
        <f ca="1">+IF(SIMULADOR2!$C$155&lt;TCEA!B1526+1,0,TCEA!B1526+1)</f>
        <v>46634</v>
      </c>
      <c r="C1527">
        <f ca="1">+SUMIF(SIMULADOR2!$C$36:$C$155,B1527,SIMULADOR2!$S$36:$S$155)</f>
        <v>0</v>
      </c>
    </row>
    <row r="1528" spans="1:3" x14ac:dyDescent="0.2">
      <c r="A1528">
        <f t="shared" si="23"/>
        <v>1526</v>
      </c>
      <c r="B1528" s="28">
        <f ca="1">+IF(SIMULADOR2!$C$155&lt;TCEA!B1527+1,0,TCEA!B1527+1)</f>
        <v>46635</v>
      </c>
      <c r="C1528">
        <f ca="1">+SUMIF(SIMULADOR2!$C$36:$C$155,B1528,SIMULADOR2!$S$36:$S$155)</f>
        <v>0</v>
      </c>
    </row>
    <row r="1529" spans="1:3" x14ac:dyDescent="0.2">
      <c r="A1529">
        <f t="shared" si="23"/>
        <v>1527</v>
      </c>
      <c r="B1529" s="28">
        <f ca="1">+IF(SIMULADOR2!$C$155&lt;TCEA!B1528+1,0,TCEA!B1528+1)</f>
        <v>46636</v>
      </c>
      <c r="C1529">
        <f ca="1">+SUMIF(SIMULADOR2!$C$36:$C$155,B1529,SIMULADOR2!$S$36:$S$155)</f>
        <v>0</v>
      </c>
    </row>
    <row r="1530" spans="1:3" x14ac:dyDescent="0.2">
      <c r="A1530">
        <f t="shared" si="23"/>
        <v>1528</v>
      </c>
      <c r="B1530" s="28">
        <f ca="1">+IF(SIMULADOR2!$C$155&lt;TCEA!B1529+1,0,TCEA!B1529+1)</f>
        <v>46637</v>
      </c>
      <c r="C1530">
        <f ca="1">+SUMIF(SIMULADOR2!$C$36:$C$155,B1530,SIMULADOR2!$S$36:$S$155)</f>
        <v>0</v>
      </c>
    </row>
    <row r="1531" spans="1:3" x14ac:dyDescent="0.2">
      <c r="A1531">
        <f t="shared" si="23"/>
        <v>1529</v>
      </c>
      <c r="B1531" s="28">
        <f ca="1">+IF(SIMULADOR2!$C$155&lt;TCEA!B1530+1,0,TCEA!B1530+1)</f>
        <v>46638</v>
      </c>
      <c r="C1531">
        <f ca="1">+SUMIF(SIMULADOR2!$C$36:$C$155,B1531,SIMULADOR2!$S$36:$S$155)</f>
        <v>0</v>
      </c>
    </row>
    <row r="1532" spans="1:3" x14ac:dyDescent="0.2">
      <c r="A1532">
        <f t="shared" si="23"/>
        <v>1530</v>
      </c>
      <c r="B1532" s="28">
        <f ca="1">+IF(SIMULADOR2!$C$155&lt;TCEA!B1531+1,0,TCEA!B1531+1)</f>
        <v>46639</v>
      </c>
      <c r="C1532">
        <f ca="1">+SUMIF(SIMULADOR2!$C$36:$C$155,B1532,SIMULADOR2!$S$36:$S$155)</f>
        <v>0</v>
      </c>
    </row>
    <row r="1533" spans="1:3" x14ac:dyDescent="0.2">
      <c r="A1533">
        <f t="shared" si="23"/>
        <v>1531</v>
      </c>
      <c r="B1533" s="28">
        <f ca="1">+IF(SIMULADOR2!$C$155&lt;TCEA!B1532+1,0,TCEA!B1532+1)</f>
        <v>46640</v>
      </c>
      <c r="C1533">
        <f ca="1">+SUMIF(SIMULADOR2!$C$36:$C$155,B1533,SIMULADOR2!$S$36:$S$155)</f>
        <v>0</v>
      </c>
    </row>
    <row r="1534" spans="1:3" x14ac:dyDescent="0.2">
      <c r="A1534">
        <f t="shared" si="23"/>
        <v>1532</v>
      </c>
      <c r="B1534" s="28">
        <f ca="1">+IF(SIMULADOR2!$C$155&lt;TCEA!B1533+1,0,TCEA!B1533+1)</f>
        <v>46641</v>
      </c>
      <c r="C1534">
        <f ca="1">+SUMIF(SIMULADOR2!$C$36:$C$155,B1534,SIMULADOR2!$S$36:$S$155)</f>
        <v>0</v>
      </c>
    </row>
    <row r="1535" spans="1:3" x14ac:dyDescent="0.2">
      <c r="A1535">
        <f t="shared" si="23"/>
        <v>1533</v>
      </c>
      <c r="B1535" s="28">
        <f ca="1">+IF(SIMULADOR2!$C$155&lt;TCEA!B1534+1,0,TCEA!B1534+1)</f>
        <v>46642</v>
      </c>
      <c r="C1535">
        <f ca="1">+SUMIF(SIMULADOR2!$C$36:$C$155,B1535,SIMULADOR2!$S$36:$S$155)</f>
        <v>0</v>
      </c>
    </row>
    <row r="1536" spans="1:3" x14ac:dyDescent="0.2">
      <c r="A1536">
        <f t="shared" si="23"/>
        <v>1534</v>
      </c>
      <c r="B1536" s="28">
        <f ca="1">+IF(SIMULADOR2!$C$155&lt;TCEA!B1535+1,0,TCEA!B1535+1)</f>
        <v>46643</v>
      </c>
      <c r="C1536">
        <f ca="1">+SUMIF(SIMULADOR2!$C$36:$C$155,B1536,SIMULADOR2!$S$36:$S$155)</f>
        <v>0</v>
      </c>
    </row>
    <row r="1537" spans="1:3" x14ac:dyDescent="0.2">
      <c r="A1537">
        <f t="shared" si="23"/>
        <v>1535</v>
      </c>
      <c r="B1537" s="28">
        <f ca="1">+IF(SIMULADOR2!$C$155&lt;TCEA!B1536+1,0,TCEA!B1536+1)</f>
        <v>46644</v>
      </c>
      <c r="C1537">
        <f ca="1">+SUMIF(SIMULADOR2!$C$36:$C$155,B1537,SIMULADOR2!$S$36:$S$155)</f>
        <v>0</v>
      </c>
    </row>
    <row r="1538" spans="1:3" x14ac:dyDescent="0.2">
      <c r="A1538">
        <f t="shared" si="23"/>
        <v>1536</v>
      </c>
      <c r="B1538" s="28">
        <f ca="1">+IF(SIMULADOR2!$C$155&lt;TCEA!B1537+1,0,TCEA!B1537+1)</f>
        <v>46645</v>
      </c>
      <c r="C1538">
        <f ca="1">+SUMIF(SIMULADOR2!$C$36:$C$155,B1538,SIMULADOR2!$S$36:$S$155)</f>
        <v>0</v>
      </c>
    </row>
    <row r="1539" spans="1:3" x14ac:dyDescent="0.2">
      <c r="A1539">
        <f t="shared" si="23"/>
        <v>1537</v>
      </c>
      <c r="B1539" s="28">
        <f ca="1">+IF(SIMULADOR2!$C$155&lt;TCEA!B1538+1,0,TCEA!B1538+1)</f>
        <v>46646</v>
      </c>
      <c r="C1539">
        <f ca="1">+SUMIF(SIMULADOR2!$C$36:$C$155,B1539,SIMULADOR2!$S$36:$S$155)</f>
        <v>0</v>
      </c>
    </row>
    <row r="1540" spans="1:3" x14ac:dyDescent="0.2">
      <c r="A1540">
        <f t="shared" si="23"/>
        <v>1538</v>
      </c>
      <c r="B1540" s="28">
        <f ca="1">+IF(SIMULADOR2!$C$155&lt;TCEA!B1539+1,0,TCEA!B1539+1)</f>
        <v>46647</v>
      </c>
      <c r="C1540">
        <f ca="1">+SUMIF(SIMULADOR2!$C$36:$C$155,B1540,SIMULADOR2!$S$36:$S$155)</f>
        <v>0</v>
      </c>
    </row>
    <row r="1541" spans="1:3" x14ac:dyDescent="0.2">
      <c r="A1541">
        <f t="shared" ref="A1541:A1604" si="24">+A1540+1</f>
        <v>1539</v>
      </c>
      <c r="B1541" s="28">
        <f ca="1">+IF(SIMULADOR2!$C$155&lt;TCEA!B1540+1,0,TCEA!B1540+1)</f>
        <v>46648</v>
      </c>
      <c r="C1541">
        <f ca="1">+SUMIF(SIMULADOR2!$C$36:$C$155,B1541,SIMULADOR2!$S$36:$S$155)</f>
        <v>0</v>
      </c>
    </row>
    <row r="1542" spans="1:3" x14ac:dyDescent="0.2">
      <c r="A1542">
        <f t="shared" si="24"/>
        <v>1540</v>
      </c>
      <c r="B1542" s="28">
        <f ca="1">+IF(SIMULADOR2!$C$155&lt;TCEA!B1541+1,0,TCEA!B1541+1)</f>
        <v>46649</v>
      </c>
      <c r="C1542">
        <f ca="1">+SUMIF(SIMULADOR2!$C$36:$C$155,B1542,SIMULADOR2!$S$36:$S$155)</f>
        <v>0</v>
      </c>
    </row>
    <row r="1543" spans="1:3" x14ac:dyDescent="0.2">
      <c r="A1543">
        <f t="shared" si="24"/>
        <v>1541</v>
      </c>
      <c r="B1543" s="28">
        <f ca="1">+IF(SIMULADOR2!$C$155&lt;TCEA!B1542+1,0,TCEA!B1542+1)</f>
        <v>46650</v>
      </c>
      <c r="C1543">
        <f ca="1">+SUMIF(SIMULADOR2!$C$36:$C$155,B1543,SIMULADOR2!$S$36:$S$155)</f>
        <v>0</v>
      </c>
    </row>
    <row r="1544" spans="1:3" x14ac:dyDescent="0.2">
      <c r="A1544">
        <f t="shared" si="24"/>
        <v>1542</v>
      </c>
      <c r="B1544" s="28">
        <f ca="1">+IF(SIMULADOR2!$C$155&lt;TCEA!B1543+1,0,TCEA!B1543+1)</f>
        <v>46651</v>
      </c>
      <c r="C1544">
        <f ca="1">+SUMIF(SIMULADOR2!$C$36:$C$155,B1544,SIMULADOR2!$S$36:$S$155)</f>
        <v>0</v>
      </c>
    </row>
    <row r="1545" spans="1:3" x14ac:dyDescent="0.2">
      <c r="A1545">
        <f t="shared" si="24"/>
        <v>1543</v>
      </c>
      <c r="B1545" s="28">
        <f ca="1">+IF(SIMULADOR2!$C$155&lt;TCEA!B1544+1,0,TCEA!B1544+1)</f>
        <v>46652</v>
      </c>
      <c r="C1545">
        <f ca="1">+SUMIF(SIMULADOR2!$C$36:$C$155,B1545,SIMULADOR2!$S$36:$S$155)</f>
        <v>0</v>
      </c>
    </row>
    <row r="1546" spans="1:3" x14ac:dyDescent="0.2">
      <c r="A1546">
        <f t="shared" si="24"/>
        <v>1544</v>
      </c>
      <c r="B1546" s="28">
        <f ca="1">+IF(SIMULADOR2!$C$155&lt;TCEA!B1545+1,0,TCEA!B1545+1)</f>
        <v>46653</v>
      </c>
      <c r="C1546">
        <f ca="1">+SUMIF(SIMULADOR2!$C$36:$C$155,B1546,SIMULADOR2!$S$36:$S$155)</f>
        <v>0</v>
      </c>
    </row>
    <row r="1547" spans="1:3" x14ac:dyDescent="0.2">
      <c r="A1547">
        <f t="shared" si="24"/>
        <v>1545</v>
      </c>
      <c r="B1547" s="28">
        <f ca="1">+IF(SIMULADOR2!$C$155&lt;TCEA!B1546+1,0,TCEA!B1546+1)</f>
        <v>46654</v>
      </c>
      <c r="C1547">
        <f ca="1">+SUMIF(SIMULADOR2!$C$36:$C$155,B1547,SIMULADOR2!$S$36:$S$155)</f>
        <v>0</v>
      </c>
    </row>
    <row r="1548" spans="1:3" x14ac:dyDescent="0.2">
      <c r="A1548">
        <f t="shared" si="24"/>
        <v>1546</v>
      </c>
      <c r="B1548" s="28">
        <f ca="1">+IF(SIMULADOR2!$C$155&lt;TCEA!B1547+1,0,TCEA!B1547+1)</f>
        <v>46655</v>
      </c>
      <c r="C1548">
        <f ca="1">+SUMIF(SIMULADOR2!$C$36:$C$155,B1548,SIMULADOR2!$S$36:$S$155)</f>
        <v>0</v>
      </c>
    </row>
    <row r="1549" spans="1:3" x14ac:dyDescent="0.2">
      <c r="A1549">
        <f t="shared" si="24"/>
        <v>1547</v>
      </c>
      <c r="B1549" s="28">
        <f ca="1">+IF(SIMULADOR2!$C$155&lt;TCEA!B1548+1,0,TCEA!B1548+1)</f>
        <v>46656</v>
      </c>
      <c r="C1549">
        <f ca="1">+SUMIF(SIMULADOR2!$C$36:$C$155,B1549,SIMULADOR2!$S$36:$S$155)</f>
        <v>0</v>
      </c>
    </row>
    <row r="1550" spans="1:3" x14ac:dyDescent="0.2">
      <c r="A1550">
        <f t="shared" si="24"/>
        <v>1548</v>
      </c>
      <c r="B1550" s="28">
        <f ca="1">+IF(SIMULADOR2!$C$155&lt;TCEA!B1549+1,0,TCEA!B1549+1)</f>
        <v>46657</v>
      </c>
      <c r="C1550">
        <f ca="1">+SUMIF(SIMULADOR2!$C$36:$C$155,B1550,SIMULADOR2!$S$36:$S$155)</f>
        <v>0</v>
      </c>
    </row>
    <row r="1551" spans="1:3" x14ac:dyDescent="0.2">
      <c r="A1551">
        <f t="shared" si="24"/>
        <v>1549</v>
      </c>
      <c r="B1551" s="28">
        <f ca="1">+IF(SIMULADOR2!$C$155&lt;TCEA!B1550+1,0,TCEA!B1550+1)</f>
        <v>46658</v>
      </c>
      <c r="C1551">
        <f ca="1">+SUMIF(SIMULADOR2!$C$36:$C$155,B1551,SIMULADOR2!$S$36:$S$155)</f>
        <v>0</v>
      </c>
    </row>
    <row r="1552" spans="1:3" x14ac:dyDescent="0.2">
      <c r="A1552">
        <f t="shared" si="24"/>
        <v>1550</v>
      </c>
      <c r="B1552" s="28">
        <f ca="1">+IF(SIMULADOR2!$C$155&lt;TCEA!B1551+1,0,TCEA!B1551+1)</f>
        <v>46659</v>
      </c>
      <c r="C1552">
        <f ca="1">+SUMIF(SIMULADOR2!$C$36:$C$155,B1552,SIMULADOR2!$S$36:$S$155)</f>
        <v>0</v>
      </c>
    </row>
    <row r="1553" spans="1:3" x14ac:dyDescent="0.2">
      <c r="A1553">
        <f t="shared" si="24"/>
        <v>1551</v>
      </c>
      <c r="B1553" s="28">
        <f ca="1">+IF(SIMULADOR2!$C$155&lt;TCEA!B1552+1,0,TCEA!B1552+1)</f>
        <v>46660</v>
      </c>
      <c r="C1553">
        <f ca="1">+SUMIF(SIMULADOR2!$C$36:$C$155,B1553,SIMULADOR2!$S$36:$S$155)</f>
        <v>0</v>
      </c>
    </row>
    <row r="1554" spans="1:3" x14ac:dyDescent="0.2">
      <c r="A1554">
        <f t="shared" si="24"/>
        <v>1552</v>
      </c>
      <c r="B1554" s="28">
        <f ca="1">+IF(SIMULADOR2!$C$155&lt;TCEA!B1553+1,0,TCEA!B1553+1)</f>
        <v>46661</v>
      </c>
      <c r="C1554">
        <f ca="1">+SUMIF(SIMULADOR2!$C$36:$C$155,B1554,SIMULADOR2!$S$36:$S$155)</f>
        <v>0</v>
      </c>
    </row>
    <row r="1555" spans="1:3" x14ac:dyDescent="0.2">
      <c r="A1555">
        <f t="shared" si="24"/>
        <v>1553</v>
      </c>
      <c r="B1555" s="28">
        <f ca="1">+IF(SIMULADOR2!$C$155&lt;TCEA!B1554+1,0,TCEA!B1554+1)</f>
        <v>46662</v>
      </c>
      <c r="C1555">
        <f ca="1">+SUMIF(SIMULADOR2!$C$36:$C$155,B1555,SIMULADOR2!$S$36:$S$155)</f>
        <v>0</v>
      </c>
    </row>
    <row r="1556" spans="1:3" x14ac:dyDescent="0.2">
      <c r="A1556">
        <f t="shared" si="24"/>
        <v>1554</v>
      </c>
      <c r="B1556" s="28">
        <f ca="1">+IF(SIMULADOR2!$C$155&lt;TCEA!B1555+1,0,TCEA!B1555+1)</f>
        <v>46663</v>
      </c>
      <c r="C1556">
        <f ca="1">+SUMIF(SIMULADOR2!$C$36:$C$155,B1556,SIMULADOR2!$S$36:$S$155)</f>
        <v>0</v>
      </c>
    </row>
    <row r="1557" spans="1:3" x14ac:dyDescent="0.2">
      <c r="A1557">
        <f t="shared" si="24"/>
        <v>1555</v>
      </c>
      <c r="B1557" s="28">
        <f ca="1">+IF(SIMULADOR2!$C$155&lt;TCEA!B1556+1,0,TCEA!B1556+1)</f>
        <v>46664</v>
      </c>
      <c r="C1557">
        <f ca="1">+SUMIF(SIMULADOR2!$C$36:$C$155,B1557,SIMULADOR2!$S$36:$S$155)</f>
        <v>0</v>
      </c>
    </row>
    <row r="1558" spans="1:3" x14ac:dyDescent="0.2">
      <c r="A1558">
        <f t="shared" si="24"/>
        <v>1556</v>
      </c>
      <c r="B1558" s="28">
        <f ca="1">+IF(SIMULADOR2!$C$155&lt;TCEA!B1557+1,0,TCEA!B1557+1)</f>
        <v>46665</v>
      </c>
      <c r="C1558">
        <f ca="1">+SUMIF(SIMULADOR2!$C$36:$C$155,B1558,SIMULADOR2!$S$36:$S$155)</f>
        <v>0</v>
      </c>
    </row>
    <row r="1559" spans="1:3" x14ac:dyDescent="0.2">
      <c r="A1559">
        <f t="shared" si="24"/>
        <v>1557</v>
      </c>
      <c r="B1559" s="28">
        <f ca="1">+IF(SIMULADOR2!$C$155&lt;TCEA!B1558+1,0,TCEA!B1558+1)</f>
        <v>46666</v>
      </c>
      <c r="C1559">
        <f ca="1">+SUMIF(SIMULADOR2!$C$36:$C$155,B1559,SIMULADOR2!$S$36:$S$155)</f>
        <v>0</v>
      </c>
    </row>
    <row r="1560" spans="1:3" x14ac:dyDescent="0.2">
      <c r="A1560">
        <f t="shared" si="24"/>
        <v>1558</v>
      </c>
      <c r="B1560" s="28">
        <f ca="1">+IF(SIMULADOR2!$C$155&lt;TCEA!B1559+1,0,TCEA!B1559+1)</f>
        <v>46667</v>
      </c>
      <c r="C1560">
        <f ca="1">+SUMIF(SIMULADOR2!$C$36:$C$155,B1560,SIMULADOR2!$S$36:$S$155)</f>
        <v>0</v>
      </c>
    </row>
    <row r="1561" spans="1:3" x14ac:dyDescent="0.2">
      <c r="A1561">
        <f t="shared" si="24"/>
        <v>1559</v>
      </c>
      <c r="B1561" s="28">
        <f ca="1">+IF(SIMULADOR2!$C$155&lt;TCEA!B1560+1,0,TCEA!B1560+1)</f>
        <v>46668</v>
      </c>
      <c r="C1561">
        <f ca="1">+SUMIF(SIMULADOR2!$C$36:$C$155,B1561,SIMULADOR2!$S$36:$S$155)</f>
        <v>0</v>
      </c>
    </row>
    <row r="1562" spans="1:3" x14ac:dyDescent="0.2">
      <c r="A1562">
        <f t="shared" si="24"/>
        <v>1560</v>
      </c>
      <c r="B1562" s="28">
        <f ca="1">+IF(SIMULADOR2!$C$155&lt;TCEA!B1561+1,0,TCEA!B1561+1)</f>
        <v>46669</v>
      </c>
      <c r="C1562">
        <f ca="1">+SUMIF(SIMULADOR2!$C$36:$C$155,B1562,SIMULADOR2!$S$36:$S$155)</f>
        <v>0</v>
      </c>
    </row>
    <row r="1563" spans="1:3" x14ac:dyDescent="0.2">
      <c r="A1563">
        <f t="shared" si="24"/>
        <v>1561</v>
      </c>
      <c r="B1563" s="28">
        <f ca="1">+IF(SIMULADOR2!$C$155&lt;TCEA!B1562+1,0,TCEA!B1562+1)</f>
        <v>46670</v>
      </c>
      <c r="C1563">
        <f ca="1">+SUMIF(SIMULADOR2!$C$36:$C$155,B1563,SIMULADOR2!$S$36:$S$155)</f>
        <v>0</v>
      </c>
    </row>
    <row r="1564" spans="1:3" x14ac:dyDescent="0.2">
      <c r="A1564">
        <f t="shared" si="24"/>
        <v>1562</v>
      </c>
      <c r="B1564" s="28">
        <f ca="1">+IF(SIMULADOR2!$C$155&lt;TCEA!B1563+1,0,TCEA!B1563+1)</f>
        <v>46671</v>
      </c>
      <c r="C1564">
        <f ca="1">+SUMIF(SIMULADOR2!$C$36:$C$155,B1564,SIMULADOR2!$S$36:$S$155)</f>
        <v>0</v>
      </c>
    </row>
    <row r="1565" spans="1:3" x14ac:dyDescent="0.2">
      <c r="A1565">
        <f t="shared" si="24"/>
        <v>1563</v>
      </c>
      <c r="B1565" s="28">
        <f ca="1">+IF(SIMULADOR2!$C$155&lt;TCEA!B1564+1,0,TCEA!B1564+1)</f>
        <v>46672</v>
      </c>
      <c r="C1565">
        <f ca="1">+SUMIF(SIMULADOR2!$C$36:$C$155,B1565,SIMULADOR2!$S$36:$S$155)</f>
        <v>0</v>
      </c>
    </row>
    <row r="1566" spans="1:3" x14ac:dyDescent="0.2">
      <c r="A1566">
        <f t="shared" si="24"/>
        <v>1564</v>
      </c>
      <c r="B1566" s="28">
        <f ca="1">+IF(SIMULADOR2!$C$155&lt;TCEA!B1565+1,0,TCEA!B1565+1)</f>
        <v>46673</v>
      </c>
      <c r="C1566">
        <f ca="1">+SUMIF(SIMULADOR2!$C$36:$C$155,B1566,SIMULADOR2!$S$36:$S$155)</f>
        <v>0</v>
      </c>
    </row>
    <row r="1567" spans="1:3" x14ac:dyDescent="0.2">
      <c r="A1567">
        <f t="shared" si="24"/>
        <v>1565</v>
      </c>
      <c r="B1567" s="28">
        <f ca="1">+IF(SIMULADOR2!$C$155&lt;TCEA!B1566+1,0,TCEA!B1566+1)</f>
        <v>46674</v>
      </c>
      <c r="C1567">
        <f ca="1">+SUMIF(SIMULADOR2!$C$36:$C$155,B1567,SIMULADOR2!$S$36:$S$155)</f>
        <v>0</v>
      </c>
    </row>
    <row r="1568" spans="1:3" x14ac:dyDescent="0.2">
      <c r="A1568">
        <f t="shared" si="24"/>
        <v>1566</v>
      </c>
      <c r="B1568" s="28">
        <f ca="1">+IF(SIMULADOR2!$C$155&lt;TCEA!B1567+1,0,TCEA!B1567+1)</f>
        <v>46675</v>
      </c>
      <c r="C1568">
        <f ca="1">+SUMIF(SIMULADOR2!$C$36:$C$155,B1568,SIMULADOR2!$S$36:$S$155)</f>
        <v>0</v>
      </c>
    </row>
    <row r="1569" spans="1:3" x14ac:dyDescent="0.2">
      <c r="A1569">
        <f t="shared" si="24"/>
        <v>1567</v>
      </c>
      <c r="B1569" s="28">
        <f ca="1">+IF(SIMULADOR2!$C$155&lt;TCEA!B1568+1,0,TCEA!B1568+1)</f>
        <v>46676</v>
      </c>
      <c r="C1569">
        <f ca="1">+SUMIF(SIMULADOR2!$C$36:$C$155,B1569,SIMULADOR2!$S$36:$S$155)</f>
        <v>0</v>
      </c>
    </row>
    <row r="1570" spans="1:3" x14ac:dyDescent="0.2">
      <c r="A1570">
        <f t="shared" si="24"/>
        <v>1568</v>
      </c>
      <c r="B1570" s="28">
        <f ca="1">+IF(SIMULADOR2!$C$155&lt;TCEA!B1569+1,0,TCEA!B1569+1)</f>
        <v>46677</v>
      </c>
      <c r="C1570">
        <f ca="1">+SUMIF(SIMULADOR2!$C$36:$C$155,B1570,SIMULADOR2!$S$36:$S$155)</f>
        <v>0</v>
      </c>
    </row>
    <row r="1571" spans="1:3" x14ac:dyDescent="0.2">
      <c r="A1571">
        <f t="shared" si="24"/>
        <v>1569</v>
      </c>
      <c r="B1571" s="28">
        <f ca="1">+IF(SIMULADOR2!$C$155&lt;TCEA!B1570+1,0,TCEA!B1570+1)</f>
        <v>46678</v>
      </c>
      <c r="C1571">
        <f ca="1">+SUMIF(SIMULADOR2!$C$36:$C$155,B1571,SIMULADOR2!$S$36:$S$155)</f>
        <v>0</v>
      </c>
    </row>
    <row r="1572" spans="1:3" x14ac:dyDescent="0.2">
      <c r="A1572">
        <f t="shared" si="24"/>
        <v>1570</v>
      </c>
      <c r="B1572" s="28">
        <f ca="1">+IF(SIMULADOR2!$C$155&lt;TCEA!B1571+1,0,TCEA!B1571+1)</f>
        <v>46679</v>
      </c>
      <c r="C1572">
        <f ca="1">+SUMIF(SIMULADOR2!$C$36:$C$155,B1572,SIMULADOR2!$S$36:$S$155)</f>
        <v>0</v>
      </c>
    </row>
    <row r="1573" spans="1:3" x14ac:dyDescent="0.2">
      <c r="A1573">
        <f t="shared" si="24"/>
        <v>1571</v>
      </c>
      <c r="B1573" s="28">
        <f ca="1">+IF(SIMULADOR2!$C$155&lt;TCEA!B1572+1,0,TCEA!B1572+1)</f>
        <v>46680</v>
      </c>
      <c r="C1573">
        <f ca="1">+SUMIF(SIMULADOR2!$C$36:$C$155,B1573,SIMULADOR2!$S$36:$S$155)</f>
        <v>0</v>
      </c>
    </row>
    <row r="1574" spans="1:3" x14ac:dyDescent="0.2">
      <c r="A1574">
        <f t="shared" si="24"/>
        <v>1572</v>
      </c>
      <c r="B1574" s="28">
        <f ca="1">+IF(SIMULADOR2!$C$155&lt;TCEA!B1573+1,0,TCEA!B1573+1)</f>
        <v>46681</v>
      </c>
      <c r="C1574">
        <f ca="1">+SUMIF(SIMULADOR2!$C$36:$C$155,B1574,SIMULADOR2!$S$36:$S$155)</f>
        <v>0</v>
      </c>
    </row>
    <row r="1575" spans="1:3" x14ac:dyDescent="0.2">
      <c r="A1575">
        <f t="shared" si="24"/>
        <v>1573</v>
      </c>
      <c r="B1575" s="28">
        <f ca="1">+IF(SIMULADOR2!$C$155&lt;TCEA!B1574+1,0,TCEA!B1574+1)</f>
        <v>46682</v>
      </c>
      <c r="C1575">
        <f ca="1">+SUMIF(SIMULADOR2!$C$36:$C$155,B1575,SIMULADOR2!$S$36:$S$155)</f>
        <v>0</v>
      </c>
    </row>
    <row r="1576" spans="1:3" x14ac:dyDescent="0.2">
      <c r="A1576">
        <f t="shared" si="24"/>
        <v>1574</v>
      </c>
      <c r="B1576" s="28">
        <f ca="1">+IF(SIMULADOR2!$C$155&lt;TCEA!B1575+1,0,TCEA!B1575+1)</f>
        <v>46683</v>
      </c>
      <c r="C1576">
        <f ca="1">+SUMIF(SIMULADOR2!$C$36:$C$155,B1576,SIMULADOR2!$S$36:$S$155)</f>
        <v>0</v>
      </c>
    </row>
    <row r="1577" spans="1:3" x14ac:dyDescent="0.2">
      <c r="A1577">
        <f t="shared" si="24"/>
        <v>1575</v>
      </c>
      <c r="B1577" s="28">
        <f ca="1">+IF(SIMULADOR2!$C$155&lt;TCEA!B1576+1,0,TCEA!B1576+1)</f>
        <v>46684</v>
      </c>
      <c r="C1577">
        <f ca="1">+SUMIF(SIMULADOR2!$C$36:$C$155,B1577,SIMULADOR2!$S$36:$S$155)</f>
        <v>0</v>
      </c>
    </row>
    <row r="1578" spans="1:3" x14ac:dyDescent="0.2">
      <c r="A1578">
        <f t="shared" si="24"/>
        <v>1576</v>
      </c>
      <c r="B1578" s="28">
        <f ca="1">+IF(SIMULADOR2!$C$155&lt;TCEA!B1577+1,0,TCEA!B1577+1)</f>
        <v>46685</v>
      </c>
      <c r="C1578">
        <f ca="1">+SUMIF(SIMULADOR2!$C$36:$C$155,B1578,SIMULADOR2!$S$36:$S$155)</f>
        <v>0</v>
      </c>
    </row>
    <row r="1579" spans="1:3" x14ac:dyDescent="0.2">
      <c r="A1579">
        <f t="shared" si="24"/>
        <v>1577</v>
      </c>
      <c r="B1579" s="28">
        <f ca="1">+IF(SIMULADOR2!$C$155&lt;TCEA!B1578+1,0,TCEA!B1578+1)</f>
        <v>46686</v>
      </c>
      <c r="C1579">
        <f ca="1">+SUMIF(SIMULADOR2!$C$36:$C$155,B1579,SIMULADOR2!$S$36:$S$155)</f>
        <v>0</v>
      </c>
    </row>
    <row r="1580" spans="1:3" x14ac:dyDescent="0.2">
      <c r="A1580">
        <f t="shared" si="24"/>
        <v>1578</v>
      </c>
      <c r="B1580" s="28">
        <f ca="1">+IF(SIMULADOR2!$C$155&lt;TCEA!B1579+1,0,TCEA!B1579+1)</f>
        <v>46687</v>
      </c>
      <c r="C1580">
        <f ca="1">+SUMIF(SIMULADOR2!$C$36:$C$155,B1580,SIMULADOR2!$S$36:$S$155)</f>
        <v>0</v>
      </c>
    </row>
    <row r="1581" spans="1:3" x14ac:dyDescent="0.2">
      <c r="A1581">
        <f t="shared" si="24"/>
        <v>1579</v>
      </c>
      <c r="B1581" s="28">
        <f ca="1">+IF(SIMULADOR2!$C$155&lt;TCEA!B1580+1,0,TCEA!B1580+1)</f>
        <v>46688</v>
      </c>
      <c r="C1581">
        <f ca="1">+SUMIF(SIMULADOR2!$C$36:$C$155,B1581,SIMULADOR2!$S$36:$S$155)</f>
        <v>0</v>
      </c>
    </row>
    <row r="1582" spans="1:3" x14ac:dyDescent="0.2">
      <c r="A1582">
        <f t="shared" si="24"/>
        <v>1580</v>
      </c>
      <c r="B1582" s="28">
        <f ca="1">+IF(SIMULADOR2!$C$155&lt;TCEA!B1581+1,0,TCEA!B1581+1)</f>
        <v>46689</v>
      </c>
      <c r="C1582">
        <f ca="1">+SUMIF(SIMULADOR2!$C$36:$C$155,B1582,SIMULADOR2!$S$36:$S$155)</f>
        <v>0</v>
      </c>
    </row>
    <row r="1583" spans="1:3" x14ac:dyDescent="0.2">
      <c r="A1583">
        <f t="shared" si="24"/>
        <v>1581</v>
      </c>
      <c r="B1583" s="28">
        <f ca="1">+IF(SIMULADOR2!$C$155&lt;TCEA!B1582+1,0,TCEA!B1582+1)</f>
        <v>46690</v>
      </c>
      <c r="C1583">
        <f ca="1">+SUMIF(SIMULADOR2!$C$36:$C$155,B1583,SIMULADOR2!$S$36:$S$155)</f>
        <v>0</v>
      </c>
    </row>
    <row r="1584" spans="1:3" x14ac:dyDescent="0.2">
      <c r="A1584">
        <f t="shared" si="24"/>
        <v>1582</v>
      </c>
      <c r="B1584" s="28">
        <f ca="1">+IF(SIMULADOR2!$C$155&lt;TCEA!B1583+1,0,TCEA!B1583+1)</f>
        <v>46691</v>
      </c>
      <c r="C1584">
        <f ca="1">+SUMIF(SIMULADOR2!$C$36:$C$155,B1584,SIMULADOR2!$S$36:$S$155)</f>
        <v>0</v>
      </c>
    </row>
    <row r="1585" spans="1:3" x14ac:dyDescent="0.2">
      <c r="A1585">
        <f t="shared" si="24"/>
        <v>1583</v>
      </c>
      <c r="B1585" s="28">
        <f ca="1">+IF(SIMULADOR2!$C$155&lt;TCEA!B1584+1,0,TCEA!B1584+1)</f>
        <v>46692</v>
      </c>
      <c r="C1585">
        <f ca="1">+SUMIF(SIMULADOR2!$C$36:$C$155,B1585,SIMULADOR2!$S$36:$S$155)</f>
        <v>0</v>
      </c>
    </row>
    <row r="1586" spans="1:3" x14ac:dyDescent="0.2">
      <c r="A1586">
        <f t="shared" si="24"/>
        <v>1584</v>
      </c>
      <c r="B1586" s="28">
        <f ca="1">+IF(SIMULADOR2!$C$155&lt;TCEA!B1585+1,0,TCEA!B1585+1)</f>
        <v>46693</v>
      </c>
      <c r="C1586">
        <f ca="1">+SUMIF(SIMULADOR2!$C$36:$C$155,B1586,SIMULADOR2!$S$36:$S$155)</f>
        <v>0</v>
      </c>
    </row>
    <row r="1587" spans="1:3" x14ac:dyDescent="0.2">
      <c r="A1587">
        <f t="shared" si="24"/>
        <v>1585</v>
      </c>
      <c r="B1587" s="28">
        <f ca="1">+IF(SIMULADOR2!$C$155&lt;TCEA!B1586+1,0,TCEA!B1586+1)</f>
        <v>46694</v>
      </c>
      <c r="C1587">
        <f ca="1">+SUMIF(SIMULADOR2!$C$36:$C$155,B1587,SIMULADOR2!$S$36:$S$155)</f>
        <v>0</v>
      </c>
    </row>
    <row r="1588" spans="1:3" x14ac:dyDescent="0.2">
      <c r="A1588">
        <f t="shared" si="24"/>
        <v>1586</v>
      </c>
      <c r="B1588" s="28">
        <f ca="1">+IF(SIMULADOR2!$C$155&lt;TCEA!B1587+1,0,TCEA!B1587+1)</f>
        <v>46695</v>
      </c>
      <c r="C1588">
        <f ca="1">+SUMIF(SIMULADOR2!$C$36:$C$155,B1588,SIMULADOR2!$S$36:$S$155)</f>
        <v>0</v>
      </c>
    </row>
    <row r="1589" spans="1:3" x14ac:dyDescent="0.2">
      <c r="A1589">
        <f t="shared" si="24"/>
        <v>1587</v>
      </c>
      <c r="B1589" s="28">
        <f ca="1">+IF(SIMULADOR2!$C$155&lt;TCEA!B1588+1,0,TCEA!B1588+1)</f>
        <v>46696</v>
      </c>
      <c r="C1589">
        <f ca="1">+SUMIF(SIMULADOR2!$C$36:$C$155,B1589,SIMULADOR2!$S$36:$S$155)</f>
        <v>0</v>
      </c>
    </row>
    <row r="1590" spans="1:3" x14ac:dyDescent="0.2">
      <c r="A1590">
        <f t="shared" si="24"/>
        <v>1588</v>
      </c>
      <c r="B1590" s="28">
        <f ca="1">+IF(SIMULADOR2!$C$155&lt;TCEA!B1589+1,0,TCEA!B1589+1)</f>
        <v>46697</v>
      </c>
      <c r="C1590">
        <f ca="1">+SUMIF(SIMULADOR2!$C$36:$C$155,B1590,SIMULADOR2!$S$36:$S$155)</f>
        <v>0</v>
      </c>
    </row>
    <row r="1591" spans="1:3" x14ac:dyDescent="0.2">
      <c r="A1591">
        <f t="shared" si="24"/>
        <v>1589</v>
      </c>
      <c r="B1591" s="28">
        <f ca="1">+IF(SIMULADOR2!$C$155&lt;TCEA!B1590+1,0,TCEA!B1590+1)</f>
        <v>46698</v>
      </c>
      <c r="C1591">
        <f ca="1">+SUMIF(SIMULADOR2!$C$36:$C$155,B1591,SIMULADOR2!$S$36:$S$155)</f>
        <v>0</v>
      </c>
    </row>
    <row r="1592" spans="1:3" x14ac:dyDescent="0.2">
      <c r="A1592">
        <f t="shared" si="24"/>
        <v>1590</v>
      </c>
      <c r="B1592" s="28">
        <f ca="1">+IF(SIMULADOR2!$C$155&lt;TCEA!B1591+1,0,TCEA!B1591+1)</f>
        <v>46699</v>
      </c>
      <c r="C1592">
        <f ca="1">+SUMIF(SIMULADOR2!$C$36:$C$155,B1592,SIMULADOR2!$S$36:$S$155)</f>
        <v>0</v>
      </c>
    </row>
    <row r="1593" spans="1:3" x14ac:dyDescent="0.2">
      <c r="A1593">
        <f t="shared" si="24"/>
        <v>1591</v>
      </c>
      <c r="B1593" s="28">
        <f ca="1">+IF(SIMULADOR2!$C$155&lt;TCEA!B1592+1,0,TCEA!B1592+1)</f>
        <v>46700</v>
      </c>
      <c r="C1593">
        <f ca="1">+SUMIF(SIMULADOR2!$C$36:$C$155,B1593,SIMULADOR2!$S$36:$S$155)</f>
        <v>0</v>
      </c>
    </row>
    <row r="1594" spans="1:3" x14ac:dyDescent="0.2">
      <c r="A1594">
        <f t="shared" si="24"/>
        <v>1592</v>
      </c>
      <c r="B1594" s="28">
        <f ca="1">+IF(SIMULADOR2!$C$155&lt;TCEA!B1593+1,0,TCEA!B1593+1)</f>
        <v>46701</v>
      </c>
      <c r="C1594">
        <f ca="1">+SUMIF(SIMULADOR2!$C$36:$C$155,B1594,SIMULADOR2!$S$36:$S$155)</f>
        <v>0</v>
      </c>
    </row>
    <row r="1595" spans="1:3" x14ac:dyDescent="0.2">
      <c r="A1595">
        <f t="shared" si="24"/>
        <v>1593</v>
      </c>
      <c r="B1595" s="28">
        <f ca="1">+IF(SIMULADOR2!$C$155&lt;TCEA!B1594+1,0,TCEA!B1594+1)</f>
        <v>46702</v>
      </c>
      <c r="C1595">
        <f ca="1">+SUMIF(SIMULADOR2!$C$36:$C$155,B1595,SIMULADOR2!$S$36:$S$155)</f>
        <v>0</v>
      </c>
    </row>
    <row r="1596" spans="1:3" x14ac:dyDescent="0.2">
      <c r="A1596">
        <f t="shared" si="24"/>
        <v>1594</v>
      </c>
      <c r="B1596" s="28">
        <f ca="1">+IF(SIMULADOR2!$C$155&lt;TCEA!B1595+1,0,TCEA!B1595+1)</f>
        <v>46703</v>
      </c>
      <c r="C1596">
        <f ca="1">+SUMIF(SIMULADOR2!$C$36:$C$155,B1596,SIMULADOR2!$S$36:$S$155)</f>
        <v>0</v>
      </c>
    </row>
    <row r="1597" spans="1:3" x14ac:dyDescent="0.2">
      <c r="A1597">
        <f t="shared" si="24"/>
        <v>1595</v>
      </c>
      <c r="B1597" s="28">
        <f ca="1">+IF(SIMULADOR2!$C$155&lt;TCEA!B1596+1,0,TCEA!B1596+1)</f>
        <v>46704</v>
      </c>
      <c r="C1597">
        <f ca="1">+SUMIF(SIMULADOR2!$C$36:$C$155,B1597,SIMULADOR2!$S$36:$S$155)</f>
        <v>0</v>
      </c>
    </row>
    <row r="1598" spans="1:3" x14ac:dyDescent="0.2">
      <c r="A1598">
        <f t="shared" si="24"/>
        <v>1596</v>
      </c>
      <c r="B1598" s="28">
        <f ca="1">+IF(SIMULADOR2!$C$155&lt;TCEA!B1597+1,0,TCEA!B1597+1)</f>
        <v>46705</v>
      </c>
      <c r="C1598">
        <f ca="1">+SUMIF(SIMULADOR2!$C$36:$C$155,B1598,SIMULADOR2!$S$36:$S$155)</f>
        <v>0</v>
      </c>
    </row>
    <row r="1599" spans="1:3" x14ac:dyDescent="0.2">
      <c r="A1599">
        <f t="shared" si="24"/>
        <v>1597</v>
      </c>
      <c r="B1599" s="28">
        <f ca="1">+IF(SIMULADOR2!$C$155&lt;TCEA!B1598+1,0,TCEA!B1598+1)</f>
        <v>46706</v>
      </c>
      <c r="C1599">
        <f ca="1">+SUMIF(SIMULADOR2!$C$36:$C$155,B1599,SIMULADOR2!$S$36:$S$155)</f>
        <v>0</v>
      </c>
    </row>
    <row r="1600" spans="1:3" x14ac:dyDescent="0.2">
      <c r="A1600">
        <f t="shared" si="24"/>
        <v>1598</v>
      </c>
      <c r="B1600" s="28">
        <f ca="1">+IF(SIMULADOR2!$C$155&lt;TCEA!B1599+1,0,TCEA!B1599+1)</f>
        <v>46707</v>
      </c>
      <c r="C1600">
        <f ca="1">+SUMIF(SIMULADOR2!$C$36:$C$155,B1600,SIMULADOR2!$S$36:$S$155)</f>
        <v>0</v>
      </c>
    </row>
    <row r="1601" spans="1:3" x14ac:dyDescent="0.2">
      <c r="A1601">
        <f t="shared" si="24"/>
        <v>1599</v>
      </c>
      <c r="B1601" s="28">
        <f ca="1">+IF(SIMULADOR2!$C$155&lt;TCEA!B1600+1,0,TCEA!B1600+1)</f>
        <v>46708</v>
      </c>
      <c r="C1601">
        <f ca="1">+SUMIF(SIMULADOR2!$C$36:$C$155,B1601,SIMULADOR2!$S$36:$S$155)</f>
        <v>0</v>
      </c>
    </row>
    <row r="1602" spans="1:3" x14ac:dyDescent="0.2">
      <c r="A1602">
        <f t="shared" si="24"/>
        <v>1600</v>
      </c>
      <c r="B1602" s="28">
        <f ca="1">+IF(SIMULADOR2!$C$155&lt;TCEA!B1601+1,0,TCEA!B1601+1)</f>
        <v>46709</v>
      </c>
      <c r="C1602">
        <f ca="1">+SUMIF(SIMULADOR2!$C$36:$C$155,B1602,SIMULADOR2!$S$36:$S$155)</f>
        <v>0</v>
      </c>
    </row>
    <row r="1603" spans="1:3" x14ac:dyDescent="0.2">
      <c r="A1603">
        <f t="shared" si="24"/>
        <v>1601</v>
      </c>
      <c r="B1603" s="28">
        <f ca="1">+IF(SIMULADOR2!$C$155&lt;TCEA!B1602+1,0,TCEA!B1602+1)</f>
        <v>46710</v>
      </c>
      <c r="C1603">
        <f ca="1">+SUMIF(SIMULADOR2!$C$36:$C$155,B1603,SIMULADOR2!$S$36:$S$155)</f>
        <v>0</v>
      </c>
    </row>
    <row r="1604" spans="1:3" x14ac:dyDescent="0.2">
      <c r="A1604">
        <f t="shared" si="24"/>
        <v>1602</v>
      </c>
      <c r="B1604" s="28">
        <f ca="1">+IF(SIMULADOR2!$C$155&lt;TCEA!B1603+1,0,TCEA!B1603+1)</f>
        <v>46711</v>
      </c>
      <c r="C1604">
        <f ca="1">+SUMIF(SIMULADOR2!$C$36:$C$155,B1604,SIMULADOR2!$S$36:$S$155)</f>
        <v>0</v>
      </c>
    </row>
    <row r="1605" spans="1:3" x14ac:dyDescent="0.2">
      <c r="A1605">
        <f t="shared" ref="A1605:A1668" si="25">+A1604+1</f>
        <v>1603</v>
      </c>
      <c r="B1605" s="28">
        <f ca="1">+IF(SIMULADOR2!$C$155&lt;TCEA!B1604+1,0,TCEA!B1604+1)</f>
        <v>46712</v>
      </c>
      <c r="C1605">
        <f ca="1">+SUMIF(SIMULADOR2!$C$36:$C$155,B1605,SIMULADOR2!$S$36:$S$155)</f>
        <v>0</v>
      </c>
    </row>
    <row r="1606" spans="1:3" x14ac:dyDescent="0.2">
      <c r="A1606">
        <f t="shared" si="25"/>
        <v>1604</v>
      </c>
      <c r="B1606" s="28">
        <f ca="1">+IF(SIMULADOR2!$C$155&lt;TCEA!B1605+1,0,TCEA!B1605+1)</f>
        <v>46713</v>
      </c>
      <c r="C1606">
        <f ca="1">+SUMIF(SIMULADOR2!$C$36:$C$155,B1606,SIMULADOR2!$S$36:$S$155)</f>
        <v>0</v>
      </c>
    </row>
    <row r="1607" spans="1:3" x14ac:dyDescent="0.2">
      <c r="A1607">
        <f t="shared" si="25"/>
        <v>1605</v>
      </c>
      <c r="B1607" s="28">
        <f ca="1">+IF(SIMULADOR2!$C$155&lt;TCEA!B1606+1,0,TCEA!B1606+1)</f>
        <v>46714</v>
      </c>
      <c r="C1607">
        <f ca="1">+SUMIF(SIMULADOR2!$C$36:$C$155,B1607,SIMULADOR2!$S$36:$S$155)</f>
        <v>0</v>
      </c>
    </row>
    <row r="1608" spans="1:3" x14ac:dyDescent="0.2">
      <c r="A1608">
        <f t="shared" si="25"/>
        <v>1606</v>
      </c>
      <c r="B1608" s="28">
        <f ca="1">+IF(SIMULADOR2!$C$155&lt;TCEA!B1607+1,0,TCEA!B1607+1)</f>
        <v>46715</v>
      </c>
      <c r="C1608">
        <f ca="1">+SUMIF(SIMULADOR2!$C$36:$C$155,B1608,SIMULADOR2!$S$36:$S$155)</f>
        <v>0</v>
      </c>
    </row>
    <row r="1609" spans="1:3" x14ac:dyDescent="0.2">
      <c r="A1609">
        <f t="shared" si="25"/>
        <v>1607</v>
      </c>
      <c r="B1609" s="28">
        <f ca="1">+IF(SIMULADOR2!$C$155&lt;TCEA!B1608+1,0,TCEA!B1608+1)</f>
        <v>46716</v>
      </c>
      <c r="C1609">
        <f ca="1">+SUMIF(SIMULADOR2!$C$36:$C$155,B1609,SIMULADOR2!$S$36:$S$155)</f>
        <v>0</v>
      </c>
    </row>
    <row r="1610" spans="1:3" x14ac:dyDescent="0.2">
      <c r="A1610">
        <f t="shared" si="25"/>
        <v>1608</v>
      </c>
      <c r="B1610" s="28">
        <f ca="1">+IF(SIMULADOR2!$C$155&lt;TCEA!B1609+1,0,TCEA!B1609+1)</f>
        <v>46717</v>
      </c>
      <c r="C1610">
        <f ca="1">+SUMIF(SIMULADOR2!$C$36:$C$155,B1610,SIMULADOR2!$S$36:$S$155)</f>
        <v>0</v>
      </c>
    </row>
    <row r="1611" spans="1:3" x14ac:dyDescent="0.2">
      <c r="A1611">
        <f t="shared" si="25"/>
        <v>1609</v>
      </c>
      <c r="B1611" s="28">
        <f ca="1">+IF(SIMULADOR2!$C$155&lt;TCEA!B1610+1,0,TCEA!B1610+1)</f>
        <v>46718</v>
      </c>
      <c r="C1611">
        <f ca="1">+SUMIF(SIMULADOR2!$C$36:$C$155,B1611,SIMULADOR2!$S$36:$S$155)</f>
        <v>0</v>
      </c>
    </row>
    <row r="1612" spans="1:3" x14ac:dyDescent="0.2">
      <c r="A1612">
        <f t="shared" si="25"/>
        <v>1610</v>
      </c>
      <c r="B1612" s="28">
        <f ca="1">+IF(SIMULADOR2!$C$155&lt;TCEA!B1611+1,0,TCEA!B1611+1)</f>
        <v>46719</v>
      </c>
      <c r="C1612">
        <f ca="1">+SUMIF(SIMULADOR2!$C$36:$C$155,B1612,SIMULADOR2!$S$36:$S$155)</f>
        <v>0</v>
      </c>
    </row>
    <row r="1613" spans="1:3" x14ac:dyDescent="0.2">
      <c r="A1613">
        <f t="shared" si="25"/>
        <v>1611</v>
      </c>
      <c r="B1613" s="28">
        <f ca="1">+IF(SIMULADOR2!$C$155&lt;TCEA!B1612+1,0,TCEA!B1612+1)</f>
        <v>46720</v>
      </c>
      <c r="C1613">
        <f ca="1">+SUMIF(SIMULADOR2!$C$36:$C$155,B1613,SIMULADOR2!$S$36:$S$155)</f>
        <v>0</v>
      </c>
    </row>
    <row r="1614" spans="1:3" x14ac:dyDescent="0.2">
      <c r="A1614">
        <f t="shared" si="25"/>
        <v>1612</v>
      </c>
      <c r="B1614" s="28">
        <f ca="1">+IF(SIMULADOR2!$C$155&lt;TCEA!B1613+1,0,TCEA!B1613+1)</f>
        <v>46721</v>
      </c>
      <c r="C1614">
        <f ca="1">+SUMIF(SIMULADOR2!$C$36:$C$155,B1614,SIMULADOR2!$S$36:$S$155)</f>
        <v>0</v>
      </c>
    </row>
    <row r="1615" spans="1:3" x14ac:dyDescent="0.2">
      <c r="A1615">
        <f t="shared" si="25"/>
        <v>1613</v>
      </c>
      <c r="B1615" s="28">
        <f ca="1">+IF(SIMULADOR2!$C$155&lt;TCEA!B1614+1,0,TCEA!B1614+1)</f>
        <v>46722</v>
      </c>
      <c r="C1615">
        <f ca="1">+SUMIF(SIMULADOR2!$C$36:$C$155,B1615,SIMULADOR2!$S$36:$S$155)</f>
        <v>0</v>
      </c>
    </row>
    <row r="1616" spans="1:3" x14ac:dyDescent="0.2">
      <c r="A1616">
        <f t="shared" si="25"/>
        <v>1614</v>
      </c>
      <c r="B1616" s="28">
        <f ca="1">+IF(SIMULADOR2!$C$155&lt;TCEA!B1615+1,0,TCEA!B1615+1)</f>
        <v>46723</v>
      </c>
      <c r="C1616">
        <f ca="1">+SUMIF(SIMULADOR2!$C$36:$C$155,B1616,SIMULADOR2!$S$36:$S$155)</f>
        <v>0</v>
      </c>
    </row>
    <row r="1617" spans="1:3" x14ac:dyDescent="0.2">
      <c r="A1617">
        <f t="shared" si="25"/>
        <v>1615</v>
      </c>
      <c r="B1617" s="28">
        <f ca="1">+IF(SIMULADOR2!$C$155&lt;TCEA!B1616+1,0,TCEA!B1616+1)</f>
        <v>46724</v>
      </c>
      <c r="C1617">
        <f ca="1">+SUMIF(SIMULADOR2!$C$36:$C$155,B1617,SIMULADOR2!$S$36:$S$155)</f>
        <v>0</v>
      </c>
    </row>
    <row r="1618" spans="1:3" x14ac:dyDescent="0.2">
      <c r="A1618">
        <f t="shared" si="25"/>
        <v>1616</v>
      </c>
      <c r="B1618" s="28">
        <f ca="1">+IF(SIMULADOR2!$C$155&lt;TCEA!B1617+1,0,TCEA!B1617+1)</f>
        <v>46725</v>
      </c>
      <c r="C1618">
        <f ca="1">+SUMIF(SIMULADOR2!$C$36:$C$155,B1618,SIMULADOR2!$S$36:$S$155)</f>
        <v>0</v>
      </c>
    </row>
    <row r="1619" spans="1:3" x14ac:dyDescent="0.2">
      <c r="A1619">
        <f t="shared" si="25"/>
        <v>1617</v>
      </c>
      <c r="B1619" s="28">
        <f ca="1">+IF(SIMULADOR2!$C$155&lt;TCEA!B1618+1,0,TCEA!B1618+1)</f>
        <v>46726</v>
      </c>
      <c r="C1619">
        <f ca="1">+SUMIF(SIMULADOR2!$C$36:$C$155,B1619,SIMULADOR2!$S$36:$S$155)</f>
        <v>0</v>
      </c>
    </row>
    <row r="1620" spans="1:3" x14ac:dyDescent="0.2">
      <c r="A1620">
        <f t="shared" si="25"/>
        <v>1618</v>
      </c>
      <c r="B1620" s="28">
        <f ca="1">+IF(SIMULADOR2!$C$155&lt;TCEA!B1619+1,0,TCEA!B1619+1)</f>
        <v>46727</v>
      </c>
      <c r="C1620">
        <f ca="1">+SUMIF(SIMULADOR2!$C$36:$C$155,B1620,SIMULADOR2!$S$36:$S$155)</f>
        <v>0</v>
      </c>
    </row>
    <row r="1621" spans="1:3" x14ac:dyDescent="0.2">
      <c r="A1621">
        <f t="shared" si="25"/>
        <v>1619</v>
      </c>
      <c r="B1621" s="28">
        <f ca="1">+IF(SIMULADOR2!$C$155&lt;TCEA!B1620+1,0,TCEA!B1620+1)</f>
        <v>46728</v>
      </c>
      <c r="C1621">
        <f ca="1">+SUMIF(SIMULADOR2!$C$36:$C$155,B1621,SIMULADOR2!$S$36:$S$155)</f>
        <v>0</v>
      </c>
    </row>
    <row r="1622" spans="1:3" x14ac:dyDescent="0.2">
      <c r="A1622">
        <f t="shared" si="25"/>
        <v>1620</v>
      </c>
      <c r="B1622" s="28">
        <f ca="1">+IF(SIMULADOR2!$C$155&lt;TCEA!B1621+1,0,TCEA!B1621+1)</f>
        <v>46729</v>
      </c>
      <c r="C1622">
        <f ca="1">+SUMIF(SIMULADOR2!$C$36:$C$155,B1622,SIMULADOR2!$S$36:$S$155)</f>
        <v>0</v>
      </c>
    </row>
    <row r="1623" spans="1:3" x14ac:dyDescent="0.2">
      <c r="A1623">
        <f t="shared" si="25"/>
        <v>1621</v>
      </c>
      <c r="B1623" s="28">
        <f ca="1">+IF(SIMULADOR2!$C$155&lt;TCEA!B1622+1,0,TCEA!B1622+1)</f>
        <v>46730</v>
      </c>
      <c r="C1623">
        <f ca="1">+SUMIF(SIMULADOR2!$C$36:$C$155,B1623,SIMULADOR2!$S$36:$S$155)</f>
        <v>0</v>
      </c>
    </row>
    <row r="1624" spans="1:3" x14ac:dyDescent="0.2">
      <c r="A1624">
        <f t="shared" si="25"/>
        <v>1622</v>
      </c>
      <c r="B1624" s="28">
        <f ca="1">+IF(SIMULADOR2!$C$155&lt;TCEA!B1623+1,0,TCEA!B1623+1)</f>
        <v>46731</v>
      </c>
      <c r="C1624">
        <f ca="1">+SUMIF(SIMULADOR2!$C$36:$C$155,B1624,SIMULADOR2!$S$36:$S$155)</f>
        <v>0</v>
      </c>
    </row>
    <row r="1625" spans="1:3" x14ac:dyDescent="0.2">
      <c r="A1625">
        <f t="shared" si="25"/>
        <v>1623</v>
      </c>
      <c r="B1625" s="28">
        <f ca="1">+IF(SIMULADOR2!$C$155&lt;TCEA!B1624+1,0,TCEA!B1624+1)</f>
        <v>46732</v>
      </c>
      <c r="C1625">
        <f ca="1">+SUMIF(SIMULADOR2!$C$36:$C$155,B1625,SIMULADOR2!$S$36:$S$155)</f>
        <v>0</v>
      </c>
    </row>
    <row r="1626" spans="1:3" x14ac:dyDescent="0.2">
      <c r="A1626">
        <f t="shared" si="25"/>
        <v>1624</v>
      </c>
      <c r="B1626" s="28">
        <f ca="1">+IF(SIMULADOR2!$C$155&lt;TCEA!B1625+1,0,TCEA!B1625+1)</f>
        <v>46733</v>
      </c>
      <c r="C1626">
        <f ca="1">+SUMIF(SIMULADOR2!$C$36:$C$155,B1626,SIMULADOR2!$S$36:$S$155)</f>
        <v>0</v>
      </c>
    </row>
    <row r="1627" spans="1:3" x14ac:dyDescent="0.2">
      <c r="A1627">
        <f t="shared" si="25"/>
        <v>1625</v>
      </c>
      <c r="B1627" s="28">
        <f ca="1">+IF(SIMULADOR2!$C$155&lt;TCEA!B1626+1,0,TCEA!B1626+1)</f>
        <v>46734</v>
      </c>
      <c r="C1627">
        <f ca="1">+SUMIF(SIMULADOR2!$C$36:$C$155,B1627,SIMULADOR2!$S$36:$S$155)</f>
        <v>0</v>
      </c>
    </row>
    <row r="1628" spans="1:3" x14ac:dyDescent="0.2">
      <c r="A1628">
        <f t="shared" si="25"/>
        <v>1626</v>
      </c>
      <c r="B1628" s="28">
        <f ca="1">+IF(SIMULADOR2!$C$155&lt;TCEA!B1627+1,0,TCEA!B1627+1)</f>
        <v>46735</v>
      </c>
      <c r="C1628">
        <f ca="1">+SUMIF(SIMULADOR2!$C$36:$C$155,B1628,SIMULADOR2!$S$36:$S$155)</f>
        <v>0</v>
      </c>
    </row>
    <row r="1629" spans="1:3" x14ac:dyDescent="0.2">
      <c r="A1629">
        <f t="shared" si="25"/>
        <v>1627</v>
      </c>
      <c r="B1629" s="28">
        <f ca="1">+IF(SIMULADOR2!$C$155&lt;TCEA!B1628+1,0,TCEA!B1628+1)</f>
        <v>46736</v>
      </c>
      <c r="C1629">
        <f ca="1">+SUMIF(SIMULADOR2!$C$36:$C$155,B1629,SIMULADOR2!$S$36:$S$155)</f>
        <v>0</v>
      </c>
    </row>
    <row r="1630" spans="1:3" x14ac:dyDescent="0.2">
      <c r="A1630">
        <f t="shared" si="25"/>
        <v>1628</v>
      </c>
      <c r="B1630" s="28">
        <f ca="1">+IF(SIMULADOR2!$C$155&lt;TCEA!B1629+1,0,TCEA!B1629+1)</f>
        <v>46737</v>
      </c>
      <c r="C1630">
        <f ca="1">+SUMIF(SIMULADOR2!$C$36:$C$155,B1630,SIMULADOR2!$S$36:$S$155)</f>
        <v>0</v>
      </c>
    </row>
    <row r="1631" spans="1:3" x14ac:dyDescent="0.2">
      <c r="A1631">
        <f t="shared" si="25"/>
        <v>1629</v>
      </c>
      <c r="B1631" s="28">
        <f ca="1">+IF(SIMULADOR2!$C$155&lt;TCEA!B1630+1,0,TCEA!B1630+1)</f>
        <v>46738</v>
      </c>
      <c r="C1631">
        <f ca="1">+SUMIF(SIMULADOR2!$C$36:$C$155,B1631,SIMULADOR2!$S$36:$S$155)</f>
        <v>0</v>
      </c>
    </row>
    <row r="1632" spans="1:3" x14ac:dyDescent="0.2">
      <c r="A1632">
        <f t="shared" si="25"/>
        <v>1630</v>
      </c>
      <c r="B1632" s="28">
        <f ca="1">+IF(SIMULADOR2!$C$155&lt;TCEA!B1631+1,0,TCEA!B1631+1)</f>
        <v>46739</v>
      </c>
      <c r="C1632">
        <f ca="1">+SUMIF(SIMULADOR2!$C$36:$C$155,B1632,SIMULADOR2!$S$36:$S$155)</f>
        <v>0</v>
      </c>
    </row>
    <row r="1633" spans="1:3" x14ac:dyDescent="0.2">
      <c r="A1633">
        <f t="shared" si="25"/>
        <v>1631</v>
      </c>
      <c r="B1633" s="28">
        <f ca="1">+IF(SIMULADOR2!$C$155&lt;TCEA!B1632+1,0,TCEA!B1632+1)</f>
        <v>46740</v>
      </c>
      <c r="C1633">
        <f ca="1">+SUMIF(SIMULADOR2!$C$36:$C$155,B1633,SIMULADOR2!$S$36:$S$155)</f>
        <v>0</v>
      </c>
    </row>
    <row r="1634" spans="1:3" x14ac:dyDescent="0.2">
      <c r="A1634">
        <f t="shared" si="25"/>
        <v>1632</v>
      </c>
      <c r="B1634" s="28">
        <f ca="1">+IF(SIMULADOR2!$C$155&lt;TCEA!B1633+1,0,TCEA!B1633+1)</f>
        <v>46741</v>
      </c>
      <c r="C1634">
        <f ca="1">+SUMIF(SIMULADOR2!$C$36:$C$155,B1634,SIMULADOR2!$S$36:$S$155)</f>
        <v>0</v>
      </c>
    </row>
    <row r="1635" spans="1:3" x14ac:dyDescent="0.2">
      <c r="A1635">
        <f t="shared" si="25"/>
        <v>1633</v>
      </c>
      <c r="B1635" s="28">
        <f ca="1">+IF(SIMULADOR2!$C$155&lt;TCEA!B1634+1,0,TCEA!B1634+1)</f>
        <v>46742</v>
      </c>
      <c r="C1635">
        <f ca="1">+SUMIF(SIMULADOR2!$C$36:$C$155,B1635,SIMULADOR2!$S$36:$S$155)</f>
        <v>0</v>
      </c>
    </row>
    <row r="1636" spans="1:3" x14ac:dyDescent="0.2">
      <c r="A1636">
        <f t="shared" si="25"/>
        <v>1634</v>
      </c>
      <c r="B1636" s="28">
        <f ca="1">+IF(SIMULADOR2!$C$155&lt;TCEA!B1635+1,0,TCEA!B1635+1)</f>
        <v>46743</v>
      </c>
      <c r="C1636">
        <f ca="1">+SUMIF(SIMULADOR2!$C$36:$C$155,B1636,SIMULADOR2!$S$36:$S$155)</f>
        <v>0</v>
      </c>
    </row>
    <row r="1637" spans="1:3" x14ac:dyDescent="0.2">
      <c r="A1637">
        <f t="shared" si="25"/>
        <v>1635</v>
      </c>
      <c r="B1637" s="28">
        <f ca="1">+IF(SIMULADOR2!$C$155&lt;TCEA!B1636+1,0,TCEA!B1636+1)</f>
        <v>46744</v>
      </c>
      <c r="C1637">
        <f ca="1">+SUMIF(SIMULADOR2!$C$36:$C$155,B1637,SIMULADOR2!$S$36:$S$155)</f>
        <v>0</v>
      </c>
    </row>
    <row r="1638" spans="1:3" x14ac:dyDescent="0.2">
      <c r="A1638">
        <f t="shared" si="25"/>
        <v>1636</v>
      </c>
      <c r="B1638" s="28">
        <f ca="1">+IF(SIMULADOR2!$C$155&lt;TCEA!B1637+1,0,TCEA!B1637+1)</f>
        <v>46745</v>
      </c>
      <c r="C1638">
        <f ca="1">+SUMIF(SIMULADOR2!$C$36:$C$155,B1638,SIMULADOR2!$S$36:$S$155)</f>
        <v>0</v>
      </c>
    </row>
    <row r="1639" spans="1:3" x14ac:dyDescent="0.2">
      <c r="A1639">
        <f t="shared" si="25"/>
        <v>1637</v>
      </c>
      <c r="B1639" s="28">
        <f ca="1">+IF(SIMULADOR2!$C$155&lt;TCEA!B1638+1,0,TCEA!B1638+1)</f>
        <v>46746</v>
      </c>
      <c r="C1639">
        <f ca="1">+SUMIF(SIMULADOR2!$C$36:$C$155,B1639,SIMULADOR2!$S$36:$S$155)</f>
        <v>0</v>
      </c>
    </row>
    <row r="1640" spans="1:3" x14ac:dyDescent="0.2">
      <c r="A1640">
        <f t="shared" si="25"/>
        <v>1638</v>
      </c>
      <c r="B1640" s="28">
        <f ca="1">+IF(SIMULADOR2!$C$155&lt;TCEA!B1639+1,0,TCEA!B1639+1)</f>
        <v>46747</v>
      </c>
      <c r="C1640">
        <f ca="1">+SUMIF(SIMULADOR2!$C$36:$C$155,B1640,SIMULADOR2!$S$36:$S$155)</f>
        <v>0</v>
      </c>
    </row>
    <row r="1641" spans="1:3" x14ac:dyDescent="0.2">
      <c r="A1641">
        <f t="shared" si="25"/>
        <v>1639</v>
      </c>
      <c r="B1641" s="28">
        <f ca="1">+IF(SIMULADOR2!$C$155&lt;TCEA!B1640+1,0,TCEA!B1640+1)</f>
        <v>46748</v>
      </c>
      <c r="C1641">
        <f ca="1">+SUMIF(SIMULADOR2!$C$36:$C$155,B1641,SIMULADOR2!$S$36:$S$155)</f>
        <v>0</v>
      </c>
    </row>
    <row r="1642" spans="1:3" x14ac:dyDescent="0.2">
      <c r="A1642">
        <f t="shared" si="25"/>
        <v>1640</v>
      </c>
      <c r="B1642" s="28">
        <f ca="1">+IF(SIMULADOR2!$C$155&lt;TCEA!B1641+1,0,TCEA!B1641+1)</f>
        <v>46749</v>
      </c>
      <c r="C1642">
        <f ca="1">+SUMIF(SIMULADOR2!$C$36:$C$155,B1642,SIMULADOR2!$S$36:$S$155)</f>
        <v>0</v>
      </c>
    </row>
    <row r="1643" spans="1:3" x14ac:dyDescent="0.2">
      <c r="A1643">
        <f t="shared" si="25"/>
        <v>1641</v>
      </c>
      <c r="B1643" s="28">
        <f ca="1">+IF(SIMULADOR2!$C$155&lt;TCEA!B1642+1,0,TCEA!B1642+1)</f>
        <v>46750</v>
      </c>
      <c r="C1643">
        <f ca="1">+SUMIF(SIMULADOR2!$C$36:$C$155,B1643,SIMULADOR2!$S$36:$S$155)</f>
        <v>0</v>
      </c>
    </row>
    <row r="1644" spans="1:3" x14ac:dyDescent="0.2">
      <c r="A1644">
        <f t="shared" si="25"/>
        <v>1642</v>
      </c>
      <c r="B1644" s="28">
        <f ca="1">+IF(SIMULADOR2!$C$155&lt;TCEA!B1643+1,0,TCEA!B1643+1)</f>
        <v>46751</v>
      </c>
      <c r="C1644">
        <f ca="1">+SUMIF(SIMULADOR2!$C$36:$C$155,B1644,SIMULADOR2!$S$36:$S$155)</f>
        <v>0</v>
      </c>
    </row>
    <row r="1645" spans="1:3" x14ac:dyDescent="0.2">
      <c r="A1645">
        <f t="shared" si="25"/>
        <v>1643</v>
      </c>
      <c r="B1645" s="28">
        <f ca="1">+IF(SIMULADOR2!$C$155&lt;TCEA!B1644+1,0,TCEA!B1644+1)</f>
        <v>46752</v>
      </c>
      <c r="C1645">
        <f ca="1">+SUMIF(SIMULADOR2!$C$36:$C$155,B1645,SIMULADOR2!$S$36:$S$155)</f>
        <v>0</v>
      </c>
    </row>
    <row r="1646" spans="1:3" x14ac:dyDescent="0.2">
      <c r="A1646">
        <f t="shared" si="25"/>
        <v>1644</v>
      </c>
      <c r="B1646" s="28">
        <f ca="1">+IF(SIMULADOR2!$C$155&lt;TCEA!B1645+1,0,TCEA!B1645+1)</f>
        <v>46753</v>
      </c>
      <c r="C1646">
        <f ca="1">+SUMIF(SIMULADOR2!$C$36:$C$155,B1646,SIMULADOR2!$S$36:$S$155)</f>
        <v>0</v>
      </c>
    </row>
    <row r="1647" spans="1:3" x14ac:dyDescent="0.2">
      <c r="A1647">
        <f t="shared" si="25"/>
        <v>1645</v>
      </c>
      <c r="B1647" s="28">
        <f ca="1">+IF(SIMULADOR2!$C$155&lt;TCEA!B1646+1,0,TCEA!B1646+1)</f>
        <v>46754</v>
      </c>
      <c r="C1647">
        <f ca="1">+SUMIF(SIMULADOR2!$C$36:$C$155,B1647,SIMULADOR2!$S$36:$S$155)</f>
        <v>0</v>
      </c>
    </row>
    <row r="1648" spans="1:3" x14ac:dyDescent="0.2">
      <c r="A1648">
        <f t="shared" si="25"/>
        <v>1646</v>
      </c>
      <c r="B1648" s="28">
        <f ca="1">+IF(SIMULADOR2!$C$155&lt;TCEA!B1647+1,0,TCEA!B1647+1)</f>
        <v>46755</v>
      </c>
      <c r="C1648">
        <f ca="1">+SUMIF(SIMULADOR2!$C$36:$C$155,B1648,SIMULADOR2!$S$36:$S$155)</f>
        <v>0</v>
      </c>
    </row>
    <row r="1649" spans="1:3" x14ac:dyDescent="0.2">
      <c r="A1649">
        <f t="shared" si="25"/>
        <v>1647</v>
      </c>
      <c r="B1649" s="28">
        <f ca="1">+IF(SIMULADOR2!$C$155&lt;TCEA!B1648+1,0,TCEA!B1648+1)</f>
        <v>46756</v>
      </c>
      <c r="C1649">
        <f ca="1">+SUMIF(SIMULADOR2!$C$36:$C$155,B1649,SIMULADOR2!$S$36:$S$155)</f>
        <v>0</v>
      </c>
    </row>
    <row r="1650" spans="1:3" x14ac:dyDescent="0.2">
      <c r="A1650">
        <f t="shared" si="25"/>
        <v>1648</v>
      </c>
      <c r="B1650" s="28">
        <f ca="1">+IF(SIMULADOR2!$C$155&lt;TCEA!B1649+1,0,TCEA!B1649+1)</f>
        <v>46757</v>
      </c>
      <c r="C1650">
        <f ca="1">+SUMIF(SIMULADOR2!$C$36:$C$155,B1650,SIMULADOR2!$S$36:$S$155)</f>
        <v>0</v>
      </c>
    </row>
    <row r="1651" spans="1:3" x14ac:dyDescent="0.2">
      <c r="A1651">
        <f t="shared" si="25"/>
        <v>1649</v>
      </c>
      <c r="B1651" s="28">
        <f ca="1">+IF(SIMULADOR2!$C$155&lt;TCEA!B1650+1,0,TCEA!B1650+1)</f>
        <v>46758</v>
      </c>
      <c r="C1651">
        <f ca="1">+SUMIF(SIMULADOR2!$C$36:$C$155,B1651,SIMULADOR2!$S$36:$S$155)</f>
        <v>0</v>
      </c>
    </row>
    <row r="1652" spans="1:3" x14ac:dyDescent="0.2">
      <c r="A1652">
        <f t="shared" si="25"/>
        <v>1650</v>
      </c>
      <c r="B1652" s="28">
        <f ca="1">+IF(SIMULADOR2!$C$155&lt;TCEA!B1651+1,0,TCEA!B1651+1)</f>
        <v>46759</v>
      </c>
      <c r="C1652">
        <f ca="1">+SUMIF(SIMULADOR2!$C$36:$C$155,B1652,SIMULADOR2!$S$36:$S$155)</f>
        <v>0</v>
      </c>
    </row>
    <row r="1653" spans="1:3" x14ac:dyDescent="0.2">
      <c r="A1653">
        <f t="shared" si="25"/>
        <v>1651</v>
      </c>
      <c r="B1653" s="28">
        <f ca="1">+IF(SIMULADOR2!$C$155&lt;TCEA!B1652+1,0,TCEA!B1652+1)</f>
        <v>46760</v>
      </c>
      <c r="C1653">
        <f ca="1">+SUMIF(SIMULADOR2!$C$36:$C$155,B1653,SIMULADOR2!$S$36:$S$155)</f>
        <v>0</v>
      </c>
    </row>
    <row r="1654" spans="1:3" x14ac:dyDescent="0.2">
      <c r="A1654">
        <f t="shared" si="25"/>
        <v>1652</v>
      </c>
      <c r="B1654" s="28">
        <f ca="1">+IF(SIMULADOR2!$C$155&lt;TCEA!B1653+1,0,TCEA!B1653+1)</f>
        <v>46761</v>
      </c>
      <c r="C1654">
        <f ca="1">+SUMIF(SIMULADOR2!$C$36:$C$155,B1654,SIMULADOR2!$S$36:$S$155)</f>
        <v>0</v>
      </c>
    </row>
    <row r="1655" spans="1:3" x14ac:dyDescent="0.2">
      <c r="A1655">
        <f t="shared" si="25"/>
        <v>1653</v>
      </c>
      <c r="B1655" s="28">
        <f ca="1">+IF(SIMULADOR2!$C$155&lt;TCEA!B1654+1,0,TCEA!B1654+1)</f>
        <v>46762</v>
      </c>
      <c r="C1655">
        <f ca="1">+SUMIF(SIMULADOR2!$C$36:$C$155,B1655,SIMULADOR2!$S$36:$S$155)</f>
        <v>0</v>
      </c>
    </row>
    <row r="1656" spans="1:3" x14ac:dyDescent="0.2">
      <c r="A1656">
        <f t="shared" si="25"/>
        <v>1654</v>
      </c>
      <c r="B1656" s="28">
        <f ca="1">+IF(SIMULADOR2!$C$155&lt;TCEA!B1655+1,0,TCEA!B1655+1)</f>
        <v>46763</v>
      </c>
      <c r="C1656">
        <f ca="1">+SUMIF(SIMULADOR2!$C$36:$C$155,B1656,SIMULADOR2!$S$36:$S$155)</f>
        <v>0</v>
      </c>
    </row>
    <row r="1657" spans="1:3" x14ac:dyDescent="0.2">
      <c r="A1657">
        <f t="shared" si="25"/>
        <v>1655</v>
      </c>
      <c r="B1657" s="28">
        <f ca="1">+IF(SIMULADOR2!$C$155&lt;TCEA!B1656+1,0,TCEA!B1656+1)</f>
        <v>46764</v>
      </c>
      <c r="C1657">
        <f ca="1">+SUMIF(SIMULADOR2!$C$36:$C$155,B1657,SIMULADOR2!$S$36:$S$155)</f>
        <v>0</v>
      </c>
    </row>
    <row r="1658" spans="1:3" x14ac:dyDescent="0.2">
      <c r="A1658">
        <f t="shared" si="25"/>
        <v>1656</v>
      </c>
      <c r="B1658" s="28">
        <f ca="1">+IF(SIMULADOR2!$C$155&lt;TCEA!B1657+1,0,TCEA!B1657+1)</f>
        <v>46765</v>
      </c>
      <c r="C1658">
        <f ca="1">+SUMIF(SIMULADOR2!$C$36:$C$155,B1658,SIMULADOR2!$S$36:$S$155)</f>
        <v>0</v>
      </c>
    </row>
    <row r="1659" spans="1:3" x14ac:dyDescent="0.2">
      <c r="A1659">
        <f t="shared" si="25"/>
        <v>1657</v>
      </c>
      <c r="B1659" s="28">
        <f ca="1">+IF(SIMULADOR2!$C$155&lt;TCEA!B1658+1,0,TCEA!B1658+1)</f>
        <v>46766</v>
      </c>
      <c r="C1659">
        <f ca="1">+SUMIF(SIMULADOR2!$C$36:$C$155,B1659,SIMULADOR2!$S$36:$S$155)</f>
        <v>0</v>
      </c>
    </row>
    <row r="1660" spans="1:3" x14ac:dyDescent="0.2">
      <c r="A1660">
        <f t="shared" si="25"/>
        <v>1658</v>
      </c>
      <c r="B1660" s="28">
        <f ca="1">+IF(SIMULADOR2!$C$155&lt;TCEA!B1659+1,0,TCEA!B1659+1)</f>
        <v>46767</v>
      </c>
      <c r="C1660">
        <f ca="1">+SUMIF(SIMULADOR2!$C$36:$C$155,B1660,SIMULADOR2!$S$36:$S$155)</f>
        <v>0</v>
      </c>
    </row>
    <row r="1661" spans="1:3" x14ac:dyDescent="0.2">
      <c r="A1661">
        <f t="shared" si="25"/>
        <v>1659</v>
      </c>
      <c r="B1661" s="28">
        <f ca="1">+IF(SIMULADOR2!$C$155&lt;TCEA!B1660+1,0,TCEA!B1660+1)</f>
        <v>46768</v>
      </c>
      <c r="C1661">
        <f ca="1">+SUMIF(SIMULADOR2!$C$36:$C$155,B1661,SIMULADOR2!$S$36:$S$155)</f>
        <v>0</v>
      </c>
    </row>
    <row r="1662" spans="1:3" x14ac:dyDescent="0.2">
      <c r="A1662">
        <f t="shared" si="25"/>
        <v>1660</v>
      </c>
      <c r="B1662" s="28">
        <f ca="1">+IF(SIMULADOR2!$C$155&lt;TCEA!B1661+1,0,TCEA!B1661+1)</f>
        <v>46769</v>
      </c>
      <c r="C1662">
        <f ca="1">+SUMIF(SIMULADOR2!$C$36:$C$155,B1662,SIMULADOR2!$S$36:$S$155)</f>
        <v>0</v>
      </c>
    </row>
    <row r="1663" spans="1:3" x14ac:dyDescent="0.2">
      <c r="A1663">
        <f t="shared" si="25"/>
        <v>1661</v>
      </c>
      <c r="B1663" s="28">
        <f ca="1">+IF(SIMULADOR2!$C$155&lt;TCEA!B1662+1,0,TCEA!B1662+1)</f>
        <v>46770</v>
      </c>
      <c r="C1663">
        <f ca="1">+SUMIF(SIMULADOR2!$C$36:$C$155,B1663,SIMULADOR2!$S$36:$S$155)</f>
        <v>0</v>
      </c>
    </row>
    <row r="1664" spans="1:3" x14ac:dyDescent="0.2">
      <c r="A1664">
        <f t="shared" si="25"/>
        <v>1662</v>
      </c>
      <c r="B1664" s="28">
        <f ca="1">+IF(SIMULADOR2!$C$155&lt;TCEA!B1663+1,0,TCEA!B1663+1)</f>
        <v>46771</v>
      </c>
      <c r="C1664">
        <f ca="1">+SUMIF(SIMULADOR2!$C$36:$C$155,B1664,SIMULADOR2!$S$36:$S$155)</f>
        <v>0</v>
      </c>
    </row>
    <row r="1665" spans="1:3" x14ac:dyDescent="0.2">
      <c r="A1665">
        <f t="shared" si="25"/>
        <v>1663</v>
      </c>
      <c r="B1665" s="28">
        <f ca="1">+IF(SIMULADOR2!$C$155&lt;TCEA!B1664+1,0,TCEA!B1664+1)</f>
        <v>46772</v>
      </c>
      <c r="C1665">
        <f ca="1">+SUMIF(SIMULADOR2!$C$36:$C$155,B1665,SIMULADOR2!$S$36:$S$155)</f>
        <v>0</v>
      </c>
    </row>
    <row r="1666" spans="1:3" x14ac:dyDescent="0.2">
      <c r="A1666">
        <f t="shared" si="25"/>
        <v>1664</v>
      </c>
      <c r="B1666" s="28">
        <f ca="1">+IF(SIMULADOR2!$C$155&lt;TCEA!B1665+1,0,TCEA!B1665+1)</f>
        <v>46773</v>
      </c>
      <c r="C1666">
        <f ca="1">+SUMIF(SIMULADOR2!$C$36:$C$155,B1666,SIMULADOR2!$S$36:$S$155)</f>
        <v>0</v>
      </c>
    </row>
    <row r="1667" spans="1:3" x14ac:dyDescent="0.2">
      <c r="A1667">
        <f t="shared" si="25"/>
        <v>1665</v>
      </c>
      <c r="B1667" s="28">
        <f ca="1">+IF(SIMULADOR2!$C$155&lt;TCEA!B1666+1,0,TCEA!B1666+1)</f>
        <v>46774</v>
      </c>
      <c r="C1667">
        <f ca="1">+SUMIF(SIMULADOR2!$C$36:$C$155,B1667,SIMULADOR2!$S$36:$S$155)</f>
        <v>0</v>
      </c>
    </row>
    <row r="1668" spans="1:3" x14ac:dyDescent="0.2">
      <c r="A1668">
        <f t="shared" si="25"/>
        <v>1666</v>
      </c>
      <c r="B1668" s="28">
        <f ca="1">+IF(SIMULADOR2!$C$155&lt;TCEA!B1667+1,0,TCEA!B1667+1)</f>
        <v>46775</v>
      </c>
      <c r="C1668">
        <f ca="1">+SUMIF(SIMULADOR2!$C$36:$C$155,B1668,SIMULADOR2!$S$36:$S$155)</f>
        <v>0</v>
      </c>
    </row>
    <row r="1669" spans="1:3" x14ac:dyDescent="0.2">
      <c r="A1669">
        <f t="shared" ref="A1669:A1732" si="26">+A1668+1</f>
        <v>1667</v>
      </c>
      <c r="B1669" s="28">
        <f ca="1">+IF(SIMULADOR2!$C$155&lt;TCEA!B1668+1,0,TCEA!B1668+1)</f>
        <v>46776</v>
      </c>
      <c r="C1669">
        <f ca="1">+SUMIF(SIMULADOR2!$C$36:$C$155,B1669,SIMULADOR2!$S$36:$S$155)</f>
        <v>0</v>
      </c>
    </row>
    <row r="1670" spans="1:3" x14ac:dyDescent="0.2">
      <c r="A1670">
        <f t="shared" si="26"/>
        <v>1668</v>
      </c>
      <c r="B1670" s="28">
        <f ca="1">+IF(SIMULADOR2!$C$155&lt;TCEA!B1669+1,0,TCEA!B1669+1)</f>
        <v>46777</v>
      </c>
      <c r="C1670">
        <f ca="1">+SUMIF(SIMULADOR2!$C$36:$C$155,B1670,SIMULADOR2!$S$36:$S$155)</f>
        <v>0</v>
      </c>
    </row>
    <row r="1671" spans="1:3" x14ac:dyDescent="0.2">
      <c r="A1671">
        <f t="shared" si="26"/>
        <v>1669</v>
      </c>
      <c r="B1671" s="28">
        <f ca="1">+IF(SIMULADOR2!$C$155&lt;TCEA!B1670+1,0,TCEA!B1670+1)</f>
        <v>46778</v>
      </c>
      <c r="C1671">
        <f ca="1">+SUMIF(SIMULADOR2!$C$36:$C$155,B1671,SIMULADOR2!$S$36:$S$155)</f>
        <v>0</v>
      </c>
    </row>
    <row r="1672" spans="1:3" x14ac:dyDescent="0.2">
      <c r="A1672">
        <f t="shared" si="26"/>
        <v>1670</v>
      </c>
      <c r="B1672" s="28">
        <f ca="1">+IF(SIMULADOR2!$C$155&lt;TCEA!B1671+1,0,TCEA!B1671+1)</f>
        <v>46779</v>
      </c>
      <c r="C1672">
        <f ca="1">+SUMIF(SIMULADOR2!$C$36:$C$155,B1672,SIMULADOR2!$S$36:$S$155)</f>
        <v>0</v>
      </c>
    </row>
    <row r="1673" spans="1:3" x14ac:dyDescent="0.2">
      <c r="A1673">
        <f t="shared" si="26"/>
        <v>1671</v>
      </c>
      <c r="B1673" s="28">
        <f ca="1">+IF(SIMULADOR2!$C$155&lt;TCEA!B1672+1,0,TCEA!B1672+1)</f>
        <v>46780</v>
      </c>
      <c r="C1673">
        <f ca="1">+SUMIF(SIMULADOR2!$C$36:$C$155,B1673,SIMULADOR2!$S$36:$S$155)</f>
        <v>0</v>
      </c>
    </row>
    <row r="1674" spans="1:3" x14ac:dyDescent="0.2">
      <c r="A1674">
        <f t="shared" si="26"/>
        <v>1672</v>
      </c>
      <c r="B1674" s="28">
        <f ca="1">+IF(SIMULADOR2!$C$155&lt;TCEA!B1673+1,0,TCEA!B1673+1)</f>
        <v>46781</v>
      </c>
      <c r="C1674">
        <f ca="1">+SUMIF(SIMULADOR2!$C$36:$C$155,B1674,SIMULADOR2!$S$36:$S$155)</f>
        <v>0</v>
      </c>
    </row>
    <row r="1675" spans="1:3" x14ac:dyDescent="0.2">
      <c r="A1675">
        <f t="shared" si="26"/>
        <v>1673</v>
      </c>
      <c r="B1675" s="28">
        <f ca="1">+IF(SIMULADOR2!$C$155&lt;TCEA!B1674+1,0,TCEA!B1674+1)</f>
        <v>46782</v>
      </c>
      <c r="C1675">
        <f ca="1">+SUMIF(SIMULADOR2!$C$36:$C$155,B1675,SIMULADOR2!$S$36:$S$155)</f>
        <v>0</v>
      </c>
    </row>
    <row r="1676" spans="1:3" x14ac:dyDescent="0.2">
      <c r="A1676">
        <f t="shared" si="26"/>
        <v>1674</v>
      </c>
      <c r="B1676" s="28">
        <f ca="1">+IF(SIMULADOR2!$C$155&lt;TCEA!B1675+1,0,TCEA!B1675+1)</f>
        <v>46783</v>
      </c>
      <c r="C1676">
        <f ca="1">+SUMIF(SIMULADOR2!$C$36:$C$155,B1676,SIMULADOR2!$S$36:$S$155)</f>
        <v>0</v>
      </c>
    </row>
    <row r="1677" spans="1:3" x14ac:dyDescent="0.2">
      <c r="A1677">
        <f t="shared" si="26"/>
        <v>1675</v>
      </c>
      <c r="B1677" s="28">
        <f ca="1">+IF(SIMULADOR2!$C$155&lt;TCEA!B1676+1,0,TCEA!B1676+1)</f>
        <v>46784</v>
      </c>
      <c r="C1677">
        <f ca="1">+SUMIF(SIMULADOR2!$C$36:$C$155,B1677,SIMULADOR2!$S$36:$S$155)</f>
        <v>0</v>
      </c>
    </row>
    <row r="1678" spans="1:3" x14ac:dyDescent="0.2">
      <c r="A1678">
        <f t="shared" si="26"/>
        <v>1676</v>
      </c>
      <c r="B1678" s="28">
        <f ca="1">+IF(SIMULADOR2!$C$155&lt;TCEA!B1677+1,0,TCEA!B1677+1)</f>
        <v>46785</v>
      </c>
      <c r="C1678">
        <f ca="1">+SUMIF(SIMULADOR2!$C$36:$C$155,B1678,SIMULADOR2!$S$36:$S$155)</f>
        <v>0</v>
      </c>
    </row>
    <row r="1679" spans="1:3" x14ac:dyDescent="0.2">
      <c r="A1679">
        <f t="shared" si="26"/>
        <v>1677</v>
      </c>
      <c r="B1679" s="28">
        <f ca="1">+IF(SIMULADOR2!$C$155&lt;TCEA!B1678+1,0,TCEA!B1678+1)</f>
        <v>46786</v>
      </c>
      <c r="C1679">
        <f ca="1">+SUMIF(SIMULADOR2!$C$36:$C$155,B1679,SIMULADOR2!$S$36:$S$155)</f>
        <v>0</v>
      </c>
    </row>
    <row r="1680" spans="1:3" x14ac:dyDescent="0.2">
      <c r="A1680">
        <f t="shared" si="26"/>
        <v>1678</v>
      </c>
      <c r="B1680" s="28">
        <f ca="1">+IF(SIMULADOR2!$C$155&lt;TCEA!B1679+1,0,TCEA!B1679+1)</f>
        <v>46787</v>
      </c>
      <c r="C1680">
        <f ca="1">+SUMIF(SIMULADOR2!$C$36:$C$155,B1680,SIMULADOR2!$S$36:$S$155)</f>
        <v>0</v>
      </c>
    </row>
    <row r="1681" spans="1:3" x14ac:dyDescent="0.2">
      <c r="A1681">
        <f t="shared" si="26"/>
        <v>1679</v>
      </c>
      <c r="B1681" s="28">
        <f ca="1">+IF(SIMULADOR2!$C$155&lt;TCEA!B1680+1,0,TCEA!B1680+1)</f>
        <v>46788</v>
      </c>
      <c r="C1681">
        <f ca="1">+SUMIF(SIMULADOR2!$C$36:$C$155,B1681,SIMULADOR2!$S$36:$S$155)</f>
        <v>0</v>
      </c>
    </row>
    <row r="1682" spans="1:3" x14ac:dyDescent="0.2">
      <c r="A1682">
        <f t="shared" si="26"/>
        <v>1680</v>
      </c>
      <c r="B1682" s="28">
        <f ca="1">+IF(SIMULADOR2!$C$155&lt;TCEA!B1681+1,0,TCEA!B1681+1)</f>
        <v>46789</v>
      </c>
      <c r="C1682">
        <f ca="1">+SUMIF(SIMULADOR2!$C$36:$C$155,B1682,SIMULADOR2!$S$36:$S$155)</f>
        <v>0</v>
      </c>
    </row>
    <row r="1683" spans="1:3" x14ac:dyDescent="0.2">
      <c r="A1683">
        <f t="shared" si="26"/>
        <v>1681</v>
      </c>
      <c r="B1683" s="28">
        <f ca="1">+IF(SIMULADOR2!$C$155&lt;TCEA!B1682+1,0,TCEA!B1682+1)</f>
        <v>46790</v>
      </c>
      <c r="C1683">
        <f ca="1">+SUMIF(SIMULADOR2!$C$36:$C$155,B1683,SIMULADOR2!$S$36:$S$155)</f>
        <v>0</v>
      </c>
    </row>
    <row r="1684" spans="1:3" x14ac:dyDescent="0.2">
      <c r="A1684">
        <f t="shared" si="26"/>
        <v>1682</v>
      </c>
      <c r="B1684" s="28">
        <f ca="1">+IF(SIMULADOR2!$C$155&lt;TCEA!B1683+1,0,TCEA!B1683+1)</f>
        <v>46791</v>
      </c>
      <c r="C1684">
        <f ca="1">+SUMIF(SIMULADOR2!$C$36:$C$155,B1684,SIMULADOR2!$S$36:$S$155)</f>
        <v>0</v>
      </c>
    </row>
    <row r="1685" spans="1:3" x14ac:dyDescent="0.2">
      <c r="A1685">
        <f t="shared" si="26"/>
        <v>1683</v>
      </c>
      <c r="B1685" s="28">
        <f ca="1">+IF(SIMULADOR2!$C$155&lt;TCEA!B1684+1,0,TCEA!B1684+1)</f>
        <v>46792</v>
      </c>
      <c r="C1685">
        <f ca="1">+SUMIF(SIMULADOR2!$C$36:$C$155,B1685,SIMULADOR2!$S$36:$S$155)</f>
        <v>0</v>
      </c>
    </row>
    <row r="1686" spans="1:3" x14ac:dyDescent="0.2">
      <c r="A1686">
        <f t="shared" si="26"/>
        <v>1684</v>
      </c>
      <c r="B1686" s="28">
        <f ca="1">+IF(SIMULADOR2!$C$155&lt;TCEA!B1685+1,0,TCEA!B1685+1)</f>
        <v>46793</v>
      </c>
      <c r="C1686">
        <f ca="1">+SUMIF(SIMULADOR2!$C$36:$C$155,B1686,SIMULADOR2!$S$36:$S$155)</f>
        <v>0</v>
      </c>
    </row>
    <row r="1687" spans="1:3" x14ac:dyDescent="0.2">
      <c r="A1687">
        <f t="shared" si="26"/>
        <v>1685</v>
      </c>
      <c r="B1687" s="28">
        <f ca="1">+IF(SIMULADOR2!$C$155&lt;TCEA!B1686+1,0,TCEA!B1686+1)</f>
        <v>46794</v>
      </c>
      <c r="C1687">
        <f ca="1">+SUMIF(SIMULADOR2!$C$36:$C$155,B1687,SIMULADOR2!$S$36:$S$155)</f>
        <v>0</v>
      </c>
    </row>
    <row r="1688" spans="1:3" x14ac:dyDescent="0.2">
      <c r="A1688">
        <f t="shared" si="26"/>
        <v>1686</v>
      </c>
      <c r="B1688" s="28">
        <f ca="1">+IF(SIMULADOR2!$C$155&lt;TCEA!B1687+1,0,TCEA!B1687+1)</f>
        <v>46795</v>
      </c>
      <c r="C1688">
        <f ca="1">+SUMIF(SIMULADOR2!$C$36:$C$155,B1688,SIMULADOR2!$S$36:$S$155)</f>
        <v>0</v>
      </c>
    </row>
    <row r="1689" spans="1:3" x14ac:dyDescent="0.2">
      <c r="A1689">
        <f t="shared" si="26"/>
        <v>1687</v>
      </c>
      <c r="B1689" s="28">
        <f ca="1">+IF(SIMULADOR2!$C$155&lt;TCEA!B1688+1,0,TCEA!B1688+1)</f>
        <v>46796</v>
      </c>
      <c r="C1689">
        <f ca="1">+SUMIF(SIMULADOR2!$C$36:$C$155,B1689,SIMULADOR2!$S$36:$S$155)</f>
        <v>0</v>
      </c>
    </row>
    <row r="1690" spans="1:3" x14ac:dyDescent="0.2">
      <c r="A1690">
        <f t="shared" si="26"/>
        <v>1688</v>
      </c>
      <c r="B1690" s="28">
        <f ca="1">+IF(SIMULADOR2!$C$155&lt;TCEA!B1689+1,0,TCEA!B1689+1)</f>
        <v>46797</v>
      </c>
      <c r="C1690">
        <f ca="1">+SUMIF(SIMULADOR2!$C$36:$C$155,B1690,SIMULADOR2!$S$36:$S$155)</f>
        <v>0</v>
      </c>
    </row>
    <row r="1691" spans="1:3" x14ac:dyDescent="0.2">
      <c r="A1691">
        <f t="shared" si="26"/>
        <v>1689</v>
      </c>
      <c r="B1691" s="28">
        <f ca="1">+IF(SIMULADOR2!$C$155&lt;TCEA!B1690+1,0,TCEA!B1690+1)</f>
        <v>46798</v>
      </c>
      <c r="C1691">
        <f ca="1">+SUMIF(SIMULADOR2!$C$36:$C$155,B1691,SIMULADOR2!$S$36:$S$155)</f>
        <v>0</v>
      </c>
    </row>
    <row r="1692" spans="1:3" x14ac:dyDescent="0.2">
      <c r="A1692">
        <f t="shared" si="26"/>
        <v>1690</v>
      </c>
      <c r="B1692" s="28">
        <f ca="1">+IF(SIMULADOR2!$C$155&lt;TCEA!B1691+1,0,TCEA!B1691+1)</f>
        <v>46799</v>
      </c>
      <c r="C1692">
        <f ca="1">+SUMIF(SIMULADOR2!$C$36:$C$155,B1692,SIMULADOR2!$S$36:$S$155)</f>
        <v>0</v>
      </c>
    </row>
    <row r="1693" spans="1:3" x14ac:dyDescent="0.2">
      <c r="A1693">
        <f t="shared" si="26"/>
        <v>1691</v>
      </c>
      <c r="B1693" s="28">
        <f ca="1">+IF(SIMULADOR2!$C$155&lt;TCEA!B1692+1,0,TCEA!B1692+1)</f>
        <v>46800</v>
      </c>
      <c r="C1693">
        <f ca="1">+SUMIF(SIMULADOR2!$C$36:$C$155,B1693,SIMULADOR2!$S$36:$S$155)</f>
        <v>0</v>
      </c>
    </row>
    <row r="1694" spans="1:3" x14ac:dyDescent="0.2">
      <c r="A1694">
        <f t="shared" si="26"/>
        <v>1692</v>
      </c>
      <c r="B1694" s="28">
        <f ca="1">+IF(SIMULADOR2!$C$155&lt;TCEA!B1693+1,0,TCEA!B1693+1)</f>
        <v>46801</v>
      </c>
      <c r="C1694">
        <f ca="1">+SUMIF(SIMULADOR2!$C$36:$C$155,B1694,SIMULADOR2!$S$36:$S$155)</f>
        <v>0</v>
      </c>
    </row>
    <row r="1695" spans="1:3" x14ac:dyDescent="0.2">
      <c r="A1695">
        <f t="shared" si="26"/>
        <v>1693</v>
      </c>
      <c r="B1695" s="28">
        <f ca="1">+IF(SIMULADOR2!$C$155&lt;TCEA!B1694+1,0,TCEA!B1694+1)</f>
        <v>46802</v>
      </c>
      <c r="C1695">
        <f ca="1">+SUMIF(SIMULADOR2!$C$36:$C$155,B1695,SIMULADOR2!$S$36:$S$155)</f>
        <v>0</v>
      </c>
    </row>
    <row r="1696" spans="1:3" x14ac:dyDescent="0.2">
      <c r="A1696">
        <f t="shared" si="26"/>
        <v>1694</v>
      </c>
      <c r="B1696" s="28">
        <f ca="1">+IF(SIMULADOR2!$C$155&lt;TCEA!B1695+1,0,TCEA!B1695+1)</f>
        <v>46803</v>
      </c>
      <c r="C1696">
        <f ca="1">+SUMIF(SIMULADOR2!$C$36:$C$155,B1696,SIMULADOR2!$S$36:$S$155)</f>
        <v>0</v>
      </c>
    </row>
    <row r="1697" spans="1:3" x14ac:dyDescent="0.2">
      <c r="A1697">
        <f t="shared" si="26"/>
        <v>1695</v>
      </c>
      <c r="B1697" s="28">
        <f ca="1">+IF(SIMULADOR2!$C$155&lt;TCEA!B1696+1,0,TCEA!B1696+1)</f>
        <v>46804</v>
      </c>
      <c r="C1697">
        <f ca="1">+SUMIF(SIMULADOR2!$C$36:$C$155,B1697,SIMULADOR2!$S$36:$S$155)</f>
        <v>0</v>
      </c>
    </row>
    <row r="1698" spans="1:3" x14ac:dyDescent="0.2">
      <c r="A1698">
        <f t="shared" si="26"/>
        <v>1696</v>
      </c>
      <c r="B1698" s="28">
        <f ca="1">+IF(SIMULADOR2!$C$155&lt;TCEA!B1697+1,0,TCEA!B1697+1)</f>
        <v>46805</v>
      </c>
      <c r="C1698">
        <f ca="1">+SUMIF(SIMULADOR2!$C$36:$C$155,B1698,SIMULADOR2!$S$36:$S$155)</f>
        <v>0</v>
      </c>
    </row>
    <row r="1699" spans="1:3" x14ac:dyDescent="0.2">
      <c r="A1699">
        <f t="shared" si="26"/>
        <v>1697</v>
      </c>
      <c r="B1699" s="28">
        <f ca="1">+IF(SIMULADOR2!$C$155&lt;TCEA!B1698+1,0,TCEA!B1698+1)</f>
        <v>46806</v>
      </c>
      <c r="C1699">
        <f ca="1">+SUMIF(SIMULADOR2!$C$36:$C$155,B1699,SIMULADOR2!$S$36:$S$155)</f>
        <v>0</v>
      </c>
    </row>
    <row r="1700" spans="1:3" x14ac:dyDescent="0.2">
      <c r="A1700">
        <f t="shared" si="26"/>
        <v>1698</v>
      </c>
      <c r="B1700" s="28">
        <f ca="1">+IF(SIMULADOR2!$C$155&lt;TCEA!B1699+1,0,TCEA!B1699+1)</f>
        <v>46807</v>
      </c>
      <c r="C1700">
        <f ca="1">+SUMIF(SIMULADOR2!$C$36:$C$155,B1700,SIMULADOR2!$S$36:$S$155)</f>
        <v>0</v>
      </c>
    </row>
    <row r="1701" spans="1:3" x14ac:dyDescent="0.2">
      <c r="A1701">
        <f t="shared" si="26"/>
        <v>1699</v>
      </c>
      <c r="B1701" s="28">
        <f ca="1">+IF(SIMULADOR2!$C$155&lt;TCEA!B1700+1,0,TCEA!B1700+1)</f>
        <v>46808</v>
      </c>
      <c r="C1701">
        <f ca="1">+SUMIF(SIMULADOR2!$C$36:$C$155,B1701,SIMULADOR2!$S$36:$S$155)</f>
        <v>0</v>
      </c>
    </row>
    <row r="1702" spans="1:3" x14ac:dyDescent="0.2">
      <c r="A1702">
        <f t="shared" si="26"/>
        <v>1700</v>
      </c>
      <c r="B1702" s="28">
        <f ca="1">+IF(SIMULADOR2!$C$155&lt;TCEA!B1701+1,0,TCEA!B1701+1)</f>
        <v>46809</v>
      </c>
      <c r="C1702">
        <f ca="1">+SUMIF(SIMULADOR2!$C$36:$C$155,B1702,SIMULADOR2!$S$36:$S$155)</f>
        <v>0</v>
      </c>
    </row>
    <row r="1703" spans="1:3" x14ac:dyDescent="0.2">
      <c r="A1703">
        <f t="shared" si="26"/>
        <v>1701</v>
      </c>
      <c r="B1703" s="28">
        <f ca="1">+IF(SIMULADOR2!$C$155&lt;TCEA!B1702+1,0,TCEA!B1702+1)</f>
        <v>46810</v>
      </c>
      <c r="C1703">
        <f ca="1">+SUMIF(SIMULADOR2!$C$36:$C$155,B1703,SIMULADOR2!$S$36:$S$155)</f>
        <v>0</v>
      </c>
    </row>
    <row r="1704" spans="1:3" x14ac:dyDescent="0.2">
      <c r="A1704">
        <f t="shared" si="26"/>
        <v>1702</v>
      </c>
      <c r="B1704" s="28">
        <f ca="1">+IF(SIMULADOR2!$C$155&lt;TCEA!B1703+1,0,TCEA!B1703+1)</f>
        <v>46811</v>
      </c>
      <c r="C1704">
        <f ca="1">+SUMIF(SIMULADOR2!$C$36:$C$155,B1704,SIMULADOR2!$S$36:$S$155)</f>
        <v>0</v>
      </c>
    </row>
    <row r="1705" spans="1:3" x14ac:dyDescent="0.2">
      <c r="A1705">
        <f t="shared" si="26"/>
        <v>1703</v>
      </c>
      <c r="B1705" s="28">
        <f ca="1">+IF(SIMULADOR2!$C$155&lt;TCEA!B1704+1,0,TCEA!B1704+1)</f>
        <v>46812</v>
      </c>
      <c r="C1705">
        <f ca="1">+SUMIF(SIMULADOR2!$C$36:$C$155,B1705,SIMULADOR2!$S$36:$S$155)</f>
        <v>0</v>
      </c>
    </row>
    <row r="1706" spans="1:3" x14ac:dyDescent="0.2">
      <c r="A1706">
        <f t="shared" si="26"/>
        <v>1704</v>
      </c>
      <c r="B1706" s="28">
        <f ca="1">+IF(SIMULADOR2!$C$155&lt;TCEA!B1705+1,0,TCEA!B1705+1)</f>
        <v>46813</v>
      </c>
      <c r="C1706">
        <f ca="1">+SUMIF(SIMULADOR2!$C$36:$C$155,B1706,SIMULADOR2!$S$36:$S$155)</f>
        <v>0</v>
      </c>
    </row>
    <row r="1707" spans="1:3" x14ac:dyDescent="0.2">
      <c r="A1707">
        <f t="shared" si="26"/>
        <v>1705</v>
      </c>
      <c r="B1707" s="28">
        <f ca="1">+IF(SIMULADOR2!$C$155&lt;TCEA!B1706+1,0,TCEA!B1706+1)</f>
        <v>46814</v>
      </c>
      <c r="C1707">
        <f ca="1">+SUMIF(SIMULADOR2!$C$36:$C$155,B1707,SIMULADOR2!$S$36:$S$155)</f>
        <v>0</v>
      </c>
    </row>
    <row r="1708" spans="1:3" x14ac:dyDescent="0.2">
      <c r="A1708">
        <f t="shared" si="26"/>
        <v>1706</v>
      </c>
      <c r="B1708" s="28">
        <f ca="1">+IF(SIMULADOR2!$C$155&lt;TCEA!B1707+1,0,TCEA!B1707+1)</f>
        <v>46815</v>
      </c>
      <c r="C1708">
        <f ca="1">+SUMIF(SIMULADOR2!$C$36:$C$155,B1708,SIMULADOR2!$S$36:$S$155)</f>
        <v>0</v>
      </c>
    </row>
    <row r="1709" spans="1:3" x14ac:dyDescent="0.2">
      <c r="A1709">
        <f t="shared" si="26"/>
        <v>1707</v>
      </c>
      <c r="B1709" s="28">
        <f ca="1">+IF(SIMULADOR2!$C$155&lt;TCEA!B1708+1,0,TCEA!B1708+1)</f>
        <v>46816</v>
      </c>
      <c r="C1709">
        <f ca="1">+SUMIF(SIMULADOR2!$C$36:$C$155,B1709,SIMULADOR2!$S$36:$S$155)</f>
        <v>0</v>
      </c>
    </row>
    <row r="1710" spans="1:3" x14ac:dyDescent="0.2">
      <c r="A1710">
        <f t="shared" si="26"/>
        <v>1708</v>
      </c>
      <c r="B1710" s="28">
        <f ca="1">+IF(SIMULADOR2!$C$155&lt;TCEA!B1709+1,0,TCEA!B1709+1)</f>
        <v>46817</v>
      </c>
      <c r="C1710">
        <f ca="1">+SUMIF(SIMULADOR2!$C$36:$C$155,B1710,SIMULADOR2!$S$36:$S$155)</f>
        <v>0</v>
      </c>
    </row>
    <row r="1711" spans="1:3" x14ac:dyDescent="0.2">
      <c r="A1711">
        <f t="shared" si="26"/>
        <v>1709</v>
      </c>
      <c r="B1711" s="28">
        <f ca="1">+IF(SIMULADOR2!$C$155&lt;TCEA!B1710+1,0,TCEA!B1710+1)</f>
        <v>46818</v>
      </c>
      <c r="C1711">
        <f ca="1">+SUMIF(SIMULADOR2!$C$36:$C$155,B1711,SIMULADOR2!$S$36:$S$155)</f>
        <v>0</v>
      </c>
    </row>
    <row r="1712" spans="1:3" x14ac:dyDescent="0.2">
      <c r="A1712">
        <f t="shared" si="26"/>
        <v>1710</v>
      </c>
      <c r="B1712" s="28">
        <f ca="1">+IF(SIMULADOR2!$C$155&lt;TCEA!B1711+1,0,TCEA!B1711+1)</f>
        <v>46819</v>
      </c>
      <c r="C1712">
        <f ca="1">+SUMIF(SIMULADOR2!$C$36:$C$155,B1712,SIMULADOR2!$S$36:$S$155)</f>
        <v>0</v>
      </c>
    </row>
    <row r="1713" spans="1:3" x14ac:dyDescent="0.2">
      <c r="A1713">
        <f t="shared" si="26"/>
        <v>1711</v>
      </c>
      <c r="B1713" s="28">
        <f ca="1">+IF(SIMULADOR2!$C$155&lt;TCEA!B1712+1,0,TCEA!B1712+1)</f>
        <v>46820</v>
      </c>
      <c r="C1713">
        <f ca="1">+SUMIF(SIMULADOR2!$C$36:$C$155,B1713,SIMULADOR2!$S$36:$S$155)</f>
        <v>0</v>
      </c>
    </row>
    <row r="1714" spans="1:3" x14ac:dyDescent="0.2">
      <c r="A1714">
        <f t="shared" si="26"/>
        <v>1712</v>
      </c>
      <c r="B1714" s="28">
        <f ca="1">+IF(SIMULADOR2!$C$155&lt;TCEA!B1713+1,0,TCEA!B1713+1)</f>
        <v>46821</v>
      </c>
      <c r="C1714">
        <f ca="1">+SUMIF(SIMULADOR2!$C$36:$C$155,B1714,SIMULADOR2!$S$36:$S$155)</f>
        <v>0</v>
      </c>
    </row>
    <row r="1715" spans="1:3" x14ac:dyDescent="0.2">
      <c r="A1715">
        <f t="shared" si="26"/>
        <v>1713</v>
      </c>
      <c r="B1715" s="28">
        <f ca="1">+IF(SIMULADOR2!$C$155&lt;TCEA!B1714+1,0,TCEA!B1714+1)</f>
        <v>46822</v>
      </c>
      <c r="C1715">
        <f ca="1">+SUMIF(SIMULADOR2!$C$36:$C$155,B1715,SIMULADOR2!$S$36:$S$155)</f>
        <v>0</v>
      </c>
    </row>
    <row r="1716" spans="1:3" x14ac:dyDescent="0.2">
      <c r="A1716">
        <f t="shared" si="26"/>
        <v>1714</v>
      </c>
      <c r="B1716" s="28">
        <f ca="1">+IF(SIMULADOR2!$C$155&lt;TCEA!B1715+1,0,TCEA!B1715+1)</f>
        <v>46823</v>
      </c>
      <c r="C1716">
        <f ca="1">+SUMIF(SIMULADOR2!$C$36:$C$155,B1716,SIMULADOR2!$S$36:$S$155)</f>
        <v>0</v>
      </c>
    </row>
    <row r="1717" spans="1:3" x14ac:dyDescent="0.2">
      <c r="A1717">
        <f t="shared" si="26"/>
        <v>1715</v>
      </c>
      <c r="B1717" s="28">
        <f ca="1">+IF(SIMULADOR2!$C$155&lt;TCEA!B1716+1,0,TCEA!B1716+1)</f>
        <v>46824</v>
      </c>
      <c r="C1717">
        <f ca="1">+SUMIF(SIMULADOR2!$C$36:$C$155,B1717,SIMULADOR2!$S$36:$S$155)</f>
        <v>0</v>
      </c>
    </row>
    <row r="1718" spans="1:3" x14ac:dyDescent="0.2">
      <c r="A1718">
        <f t="shared" si="26"/>
        <v>1716</v>
      </c>
      <c r="B1718" s="28">
        <f ca="1">+IF(SIMULADOR2!$C$155&lt;TCEA!B1717+1,0,TCEA!B1717+1)</f>
        <v>46825</v>
      </c>
      <c r="C1718">
        <f ca="1">+SUMIF(SIMULADOR2!$C$36:$C$155,B1718,SIMULADOR2!$S$36:$S$155)</f>
        <v>0</v>
      </c>
    </row>
    <row r="1719" spans="1:3" x14ac:dyDescent="0.2">
      <c r="A1719">
        <f t="shared" si="26"/>
        <v>1717</v>
      </c>
      <c r="B1719" s="28">
        <f ca="1">+IF(SIMULADOR2!$C$155&lt;TCEA!B1718+1,0,TCEA!B1718+1)</f>
        <v>46826</v>
      </c>
      <c r="C1719">
        <f ca="1">+SUMIF(SIMULADOR2!$C$36:$C$155,B1719,SIMULADOR2!$S$36:$S$155)</f>
        <v>0</v>
      </c>
    </row>
    <row r="1720" spans="1:3" x14ac:dyDescent="0.2">
      <c r="A1720">
        <f t="shared" si="26"/>
        <v>1718</v>
      </c>
      <c r="B1720" s="28">
        <f ca="1">+IF(SIMULADOR2!$C$155&lt;TCEA!B1719+1,0,TCEA!B1719+1)</f>
        <v>46827</v>
      </c>
      <c r="C1720">
        <f ca="1">+SUMIF(SIMULADOR2!$C$36:$C$155,B1720,SIMULADOR2!$S$36:$S$155)</f>
        <v>0</v>
      </c>
    </row>
    <row r="1721" spans="1:3" x14ac:dyDescent="0.2">
      <c r="A1721">
        <f t="shared" si="26"/>
        <v>1719</v>
      </c>
      <c r="B1721" s="28">
        <f ca="1">+IF(SIMULADOR2!$C$155&lt;TCEA!B1720+1,0,TCEA!B1720+1)</f>
        <v>46828</v>
      </c>
      <c r="C1721">
        <f ca="1">+SUMIF(SIMULADOR2!$C$36:$C$155,B1721,SIMULADOR2!$S$36:$S$155)</f>
        <v>0</v>
      </c>
    </row>
    <row r="1722" spans="1:3" x14ac:dyDescent="0.2">
      <c r="A1722">
        <f t="shared" si="26"/>
        <v>1720</v>
      </c>
      <c r="B1722" s="28">
        <f ca="1">+IF(SIMULADOR2!$C$155&lt;TCEA!B1721+1,0,TCEA!B1721+1)</f>
        <v>46829</v>
      </c>
      <c r="C1722">
        <f ca="1">+SUMIF(SIMULADOR2!$C$36:$C$155,B1722,SIMULADOR2!$S$36:$S$155)</f>
        <v>0</v>
      </c>
    </row>
    <row r="1723" spans="1:3" x14ac:dyDescent="0.2">
      <c r="A1723">
        <f t="shared" si="26"/>
        <v>1721</v>
      </c>
      <c r="B1723" s="28">
        <f ca="1">+IF(SIMULADOR2!$C$155&lt;TCEA!B1722+1,0,TCEA!B1722+1)</f>
        <v>46830</v>
      </c>
      <c r="C1723">
        <f ca="1">+SUMIF(SIMULADOR2!$C$36:$C$155,B1723,SIMULADOR2!$S$36:$S$155)</f>
        <v>0</v>
      </c>
    </row>
    <row r="1724" spans="1:3" x14ac:dyDescent="0.2">
      <c r="A1724">
        <f t="shared" si="26"/>
        <v>1722</v>
      </c>
      <c r="B1724" s="28">
        <f ca="1">+IF(SIMULADOR2!$C$155&lt;TCEA!B1723+1,0,TCEA!B1723+1)</f>
        <v>46831</v>
      </c>
      <c r="C1724">
        <f ca="1">+SUMIF(SIMULADOR2!$C$36:$C$155,B1724,SIMULADOR2!$S$36:$S$155)</f>
        <v>0</v>
      </c>
    </row>
    <row r="1725" spans="1:3" x14ac:dyDescent="0.2">
      <c r="A1725">
        <f t="shared" si="26"/>
        <v>1723</v>
      </c>
      <c r="B1725" s="28">
        <f ca="1">+IF(SIMULADOR2!$C$155&lt;TCEA!B1724+1,0,TCEA!B1724+1)</f>
        <v>46832</v>
      </c>
      <c r="C1725">
        <f ca="1">+SUMIF(SIMULADOR2!$C$36:$C$155,B1725,SIMULADOR2!$S$36:$S$155)</f>
        <v>0</v>
      </c>
    </row>
    <row r="1726" spans="1:3" x14ac:dyDescent="0.2">
      <c r="A1726">
        <f t="shared" si="26"/>
        <v>1724</v>
      </c>
      <c r="B1726" s="28">
        <f ca="1">+IF(SIMULADOR2!$C$155&lt;TCEA!B1725+1,0,TCEA!B1725+1)</f>
        <v>46833</v>
      </c>
      <c r="C1726">
        <f ca="1">+SUMIF(SIMULADOR2!$C$36:$C$155,B1726,SIMULADOR2!$S$36:$S$155)</f>
        <v>0</v>
      </c>
    </row>
    <row r="1727" spans="1:3" x14ac:dyDescent="0.2">
      <c r="A1727">
        <f t="shared" si="26"/>
        <v>1725</v>
      </c>
      <c r="B1727" s="28">
        <f ca="1">+IF(SIMULADOR2!$C$155&lt;TCEA!B1726+1,0,TCEA!B1726+1)</f>
        <v>46834</v>
      </c>
      <c r="C1727">
        <f ca="1">+SUMIF(SIMULADOR2!$C$36:$C$155,B1727,SIMULADOR2!$S$36:$S$155)</f>
        <v>0</v>
      </c>
    </row>
    <row r="1728" spans="1:3" x14ac:dyDescent="0.2">
      <c r="A1728">
        <f t="shared" si="26"/>
        <v>1726</v>
      </c>
      <c r="B1728" s="28">
        <f ca="1">+IF(SIMULADOR2!$C$155&lt;TCEA!B1727+1,0,TCEA!B1727+1)</f>
        <v>46835</v>
      </c>
      <c r="C1728">
        <f ca="1">+SUMIF(SIMULADOR2!$C$36:$C$155,B1728,SIMULADOR2!$S$36:$S$155)</f>
        <v>0</v>
      </c>
    </row>
    <row r="1729" spans="1:3" x14ac:dyDescent="0.2">
      <c r="A1729">
        <f t="shared" si="26"/>
        <v>1727</v>
      </c>
      <c r="B1729" s="28">
        <f ca="1">+IF(SIMULADOR2!$C$155&lt;TCEA!B1728+1,0,TCEA!B1728+1)</f>
        <v>46836</v>
      </c>
      <c r="C1729">
        <f ca="1">+SUMIF(SIMULADOR2!$C$36:$C$155,B1729,SIMULADOR2!$S$36:$S$155)</f>
        <v>0</v>
      </c>
    </row>
    <row r="1730" spans="1:3" x14ac:dyDescent="0.2">
      <c r="A1730">
        <f t="shared" si="26"/>
        <v>1728</v>
      </c>
      <c r="B1730" s="28">
        <f ca="1">+IF(SIMULADOR2!$C$155&lt;TCEA!B1729+1,0,TCEA!B1729+1)</f>
        <v>46837</v>
      </c>
      <c r="C1730">
        <f ca="1">+SUMIF(SIMULADOR2!$C$36:$C$155,B1730,SIMULADOR2!$S$36:$S$155)</f>
        <v>0</v>
      </c>
    </row>
    <row r="1731" spans="1:3" x14ac:dyDescent="0.2">
      <c r="A1731">
        <f t="shared" si="26"/>
        <v>1729</v>
      </c>
      <c r="B1731" s="28">
        <f ca="1">+IF(SIMULADOR2!$C$155&lt;TCEA!B1730+1,0,TCEA!B1730+1)</f>
        <v>46838</v>
      </c>
      <c r="C1731">
        <f ca="1">+SUMIF(SIMULADOR2!$C$36:$C$155,B1731,SIMULADOR2!$S$36:$S$155)</f>
        <v>0</v>
      </c>
    </row>
    <row r="1732" spans="1:3" x14ac:dyDescent="0.2">
      <c r="A1732">
        <f t="shared" si="26"/>
        <v>1730</v>
      </c>
      <c r="B1732" s="28">
        <f ca="1">+IF(SIMULADOR2!$C$155&lt;TCEA!B1731+1,0,TCEA!B1731+1)</f>
        <v>46839</v>
      </c>
      <c r="C1732">
        <f ca="1">+SUMIF(SIMULADOR2!$C$36:$C$155,B1732,SIMULADOR2!$S$36:$S$155)</f>
        <v>0</v>
      </c>
    </row>
    <row r="1733" spans="1:3" x14ac:dyDescent="0.2">
      <c r="A1733">
        <f t="shared" ref="A1733:A1796" si="27">+A1732+1</f>
        <v>1731</v>
      </c>
      <c r="B1733" s="28">
        <f ca="1">+IF(SIMULADOR2!$C$155&lt;TCEA!B1732+1,0,TCEA!B1732+1)</f>
        <v>46840</v>
      </c>
      <c r="C1733">
        <f ca="1">+SUMIF(SIMULADOR2!$C$36:$C$155,B1733,SIMULADOR2!$S$36:$S$155)</f>
        <v>0</v>
      </c>
    </row>
    <row r="1734" spans="1:3" x14ac:dyDescent="0.2">
      <c r="A1734">
        <f t="shared" si="27"/>
        <v>1732</v>
      </c>
      <c r="B1734" s="28">
        <f ca="1">+IF(SIMULADOR2!$C$155&lt;TCEA!B1733+1,0,TCEA!B1733+1)</f>
        <v>46841</v>
      </c>
      <c r="C1734">
        <f ca="1">+SUMIF(SIMULADOR2!$C$36:$C$155,B1734,SIMULADOR2!$S$36:$S$155)</f>
        <v>0</v>
      </c>
    </row>
    <row r="1735" spans="1:3" x14ac:dyDescent="0.2">
      <c r="A1735">
        <f t="shared" si="27"/>
        <v>1733</v>
      </c>
      <c r="B1735" s="28">
        <f ca="1">+IF(SIMULADOR2!$C$155&lt;TCEA!B1734+1,0,TCEA!B1734+1)</f>
        <v>46842</v>
      </c>
      <c r="C1735">
        <f ca="1">+SUMIF(SIMULADOR2!$C$36:$C$155,B1735,SIMULADOR2!$S$36:$S$155)</f>
        <v>0</v>
      </c>
    </row>
    <row r="1736" spans="1:3" x14ac:dyDescent="0.2">
      <c r="A1736">
        <f t="shared" si="27"/>
        <v>1734</v>
      </c>
      <c r="B1736" s="28">
        <f ca="1">+IF(SIMULADOR2!$C$155&lt;TCEA!B1735+1,0,TCEA!B1735+1)</f>
        <v>46843</v>
      </c>
      <c r="C1736">
        <f ca="1">+SUMIF(SIMULADOR2!$C$36:$C$155,B1736,SIMULADOR2!$S$36:$S$155)</f>
        <v>0</v>
      </c>
    </row>
    <row r="1737" spans="1:3" x14ac:dyDescent="0.2">
      <c r="A1737">
        <f t="shared" si="27"/>
        <v>1735</v>
      </c>
      <c r="B1737" s="28">
        <f ca="1">+IF(SIMULADOR2!$C$155&lt;TCEA!B1736+1,0,TCEA!B1736+1)</f>
        <v>46844</v>
      </c>
      <c r="C1737">
        <f ca="1">+SUMIF(SIMULADOR2!$C$36:$C$155,B1737,SIMULADOR2!$S$36:$S$155)</f>
        <v>0</v>
      </c>
    </row>
    <row r="1738" spans="1:3" x14ac:dyDescent="0.2">
      <c r="A1738">
        <f t="shared" si="27"/>
        <v>1736</v>
      </c>
      <c r="B1738" s="28">
        <f ca="1">+IF(SIMULADOR2!$C$155&lt;TCEA!B1737+1,0,TCEA!B1737+1)</f>
        <v>46845</v>
      </c>
      <c r="C1738">
        <f ca="1">+SUMIF(SIMULADOR2!$C$36:$C$155,B1738,SIMULADOR2!$S$36:$S$155)</f>
        <v>0</v>
      </c>
    </row>
    <row r="1739" spans="1:3" x14ac:dyDescent="0.2">
      <c r="A1739">
        <f t="shared" si="27"/>
        <v>1737</v>
      </c>
      <c r="B1739" s="28">
        <f ca="1">+IF(SIMULADOR2!$C$155&lt;TCEA!B1738+1,0,TCEA!B1738+1)</f>
        <v>46846</v>
      </c>
      <c r="C1739">
        <f ca="1">+SUMIF(SIMULADOR2!$C$36:$C$155,B1739,SIMULADOR2!$S$36:$S$155)</f>
        <v>0</v>
      </c>
    </row>
    <row r="1740" spans="1:3" x14ac:dyDescent="0.2">
      <c r="A1740">
        <f t="shared" si="27"/>
        <v>1738</v>
      </c>
      <c r="B1740" s="28">
        <f ca="1">+IF(SIMULADOR2!$C$155&lt;TCEA!B1739+1,0,TCEA!B1739+1)</f>
        <v>46847</v>
      </c>
      <c r="C1740">
        <f ca="1">+SUMIF(SIMULADOR2!$C$36:$C$155,B1740,SIMULADOR2!$S$36:$S$155)</f>
        <v>0</v>
      </c>
    </row>
    <row r="1741" spans="1:3" x14ac:dyDescent="0.2">
      <c r="A1741">
        <f t="shared" si="27"/>
        <v>1739</v>
      </c>
      <c r="B1741" s="28">
        <f ca="1">+IF(SIMULADOR2!$C$155&lt;TCEA!B1740+1,0,TCEA!B1740+1)</f>
        <v>46848</v>
      </c>
      <c r="C1741">
        <f ca="1">+SUMIF(SIMULADOR2!$C$36:$C$155,B1741,SIMULADOR2!$S$36:$S$155)</f>
        <v>0</v>
      </c>
    </row>
    <row r="1742" spans="1:3" x14ac:dyDescent="0.2">
      <c r="A1742">
        <f t="shared" si="27"/>
        <v>1740</v>
      </c>
      <c r="B1742" s="28">
        <f ca="1">+IF(SIMULADOR2!$C$155&lt;TCEA!B1741+1,0,TCEA!B1741+1)</f>
        <v>46849</v>
      </c>
      <c r="C1742">
        <f ca="1">+SUMIF(SIMULADOR2!$C$36:$C$155,B1742,SIMULADOR2!$S$36:$S$155)</f>
        <v>0</v>
      </c>
    </row>
    <row r="1743" spans="1:3" x14ac:dyDescent="0.2">
      <c r="A1743">
        <f t="shared" si="27"/>
        <v>1741</v>
      </c>
      <c r="B1743" s="28">
        <f ca="1">+IF(SIMULADOR2!$C$155&lt;TCEA!B1742+1,0,TCEA!B1742+1)</f>
        <v>46850</v>
      </c>
      <c r="C1743">
        <f ca="1">+SUMIF(SIMULADOR2!$C$36:$C$155,B1743,SIMULADOR2!$S$36:$S$155)</f>
        <v>0</v>
      </c>
    </row>
    <row r="1744" spans="1:3" x14ac:dyDescent="0.2">
      <c r="A1744">
        <f t="shared" si="27"/>
        <v>1742</v>
      </c>
      <c r="B1744" s="28">
        <f ca="1">+IF(SIMULADOR2!$C$155&lt;TCEA!B1743+1,0,TCEA!B1743+1)</f>
        <v>46851</v>
      </c>
      <c r="C1744">
        <f ca="1">+SUMIF(SIMULADOR2!$C$36:$C$155,B1744,SIMULADOR2!$S$36:$S$155)</f>
        <v>0</v>
      </c>
    </row>
    <row r="1745" spans="1:3" x14ac:dyDescent="0.2">
      <c r="A1745">
        <f t="shared" si="27"/>
        <v>1743</v>
      </c>
      <c r="B1745" s="28">
        <f ca="1">+IF(SIMULADOR2!$C$155&lt;TCEA!B1744+1,0,TCEA!B1744+1)</f>
        <v>46852</v>
      </c>
      <c r="C1745">
        <f ca="1">+SUMIF(SIMULADOR2!$C$36:$C$155,B1745,SIMULADOR2!$S$36:$S$155)</f>
        <v>0</v>
      </c>
    </row>
    <row r="1746" spans="1:3" x14ac:dyDescent="0.2">
      <c r="A1746">
        <f t="shared" si="27"/>
        <v>1744</v>
      </c>
      <c r="B1746" s="28">
        <f ca="1">+IF(SIMULADOR2!$C$155&lt;TCEA!B1745+1,0,TCEA!B1745+1)</f>
        <v>46853</v>
      </c>
      <c r="C1746">
        <f ca="1">+SUMIF(SIMULADOR2!$C$36:$C$155,B1746,SIMULADOR2!$S$36:$S$155)</f>
        <v>0</v>
      </c>
    </row>
    <row r="1747" spans="1:3" x14ac:dyDescent="0.2">
      <c r="A1747">
        <f t="shared" si="27"/>
        <v>1745</v>
      </c>
      <c r="B1747" s="28">
        <f ca="1">+IF(SIMULADOR2!$C$155&lt;TCEA!B1746+1,0,TCEA!B1746+1)</f>
        <v>46854</v>
      </c>
      <c r="C1747">
        <f ca="1">+SUMIF(SIMULADOR2!$C$36:$C$155,B1747,SIMULADOR2!$S$36:$S$155)</f>
        <v>0</v>
      </c>
    </row>
    <row r="1748" spans="1:3" x14ac:dyDescent="0.2">
      <c r="A1748">
        <f t="shared" si="27"/>
        <v>1746</v>
      </c>
      <c r="B1748" s="28">
        <f ca="1">+IF(SIMULADOR2!$C$155&lt;TCEA!B1747+1,0,TCEA!B1747+1)</f>
        <v>46855</v>
      </c>
      <c r="C1748">
        <f ca="1">+SUMIF(SIMULADOR2!$C$36:$C$155,B1748,SIMULADOR2!$S$36:$S$155)</f>
        <v>0</v>
      </c>
    </row>
    <row r="1749" spans="1:3" x14ac:dyDescent="0.2">
      <c r="A1749">
        <f t="shared" si="27"/>
        <v>1747</v>
      </c>
      <c r="B1749" s="28">
        <f ca="1">+IF(SIMULADOR2!$C$155&lt;TCEA!B1748+1,0,TCEA!B1748+1)</f>
        <v>46856</v>
      </c>
      <c r="C1749">
        <f ca="1">+SUMIF(SIMULADOR2!$C$36:$C$155,B1749,SIMULADOR2!$S$36:$S$155)</f>
        <v>0</v>
      </c>
    </row>
    <row r="1750" spans="1:3" x14ac:dyDescent="0.2">
      <c r="A1750">
        <f t="shared" si="27"/>
        <v>1748</v>
      </c>
      <c r="B1750" s="28">
        <f ca="1">+IF(SIMULADOR2!$C$155&lt;TCEA!B1749+1,0,TCEA!B1749+1)</f>
        <v>46857</v>
      </c>
      <c r="C1750">
        <f ca="1">+SUMIF(SIMULADOR2!$C$36:$C$155,B1750,SIMULADOR2!$S$36:$S$155)</f>
        <v>0</v>
      </c>
    </row>
    <row r="1751" spans="1:3" x14ac:dyDescent="0.2">
      <c r="A1751">
        <f t="shared" si="27"/>
        <v>1749</v>
      </c>
      <c r="B1751" s="28">
        <f ca="1">+IF(SIMULADOR2!$C$155&lt;TCEA!B1750+1,0,TCEA!B1750+1)</f>
        <v>46858</v>
      </c>
      <c r="C1751">
        <f ca="1">+SUMIF(SIMULADOR2!$C$36:$C$155,B1751,SIMULADOR2!$S$36:$S$155)</f>
        <v>0</v>
      </c>
    </row>
    <row r="1752" spans="1:3" x14ac:dyDescent="0.2">
      <c r="A1752">
        <f t="shared" si="27"/>
        <v>1750</v>
      </c>
      <c r="B1752" s="28">
        <f ca="1">+IF(SIMULADOR2!$C$155&lt;TCEA!B1751+1,0,TCEA!B1751+1)</f>
        <v>46859</v>
      </c>
      <c r="C1752">
        <f ca="1">+SUMIF(SIMULADOR2!$C$36:$C$155,B1752,SIMULADOR2!$S$36:$S$155)</f>
        <v>0</v>
      </c>
    </row>
    <row r="1753" spans="1:3" x14ac:dyDescent="0.2">
      <c r="A1753">
        <f t="shared" si="27"/>
        <v>1751</v>
      </c>
      <c r="B1753" s="28">
        <f ca="1">+IF(SIMULADOR2!$C$155&lt;TCEA!B1752+1,0,TCEA!B1752+1)</f>
        <v>46860</v>
      </c>
      <c r="C1753">
        <f ca="1">+SUMIF(SIMULADOR2!$C$36:$C$155,B1753,SIMULADOR2!$S$36:$S$155)</f>
        <v>0</v>
      </c>
    </row>
    <row r="1754" spans="1:3" x14ac:dyDescent="0.2">
      <c r="A1754">
        <f t="shared" si="27"/>
        <v>1752</v>
      </c>
      <c r="B1754" s="28">
        <f ca="1">+IF(SIMULADOR2!$C$155&lt;TCEA!B1753+1,0,TCEA!B1753+1)</f>
        <v>46861</v>
      </c>
      <c r="C1754">
        <f ca="1">+SUMIF(SIMULADOR2!$C$36:$C$155,B1754,SIMULADOR2!$S$36:$S$155)</f>
        <v>0</v>
      </c>
    </row>
    <row r="1755" spans="1:3" x14ac:dyDescent="0.2">
      <c r="A1755">
        <f t="shared" si="27"/>
        <v>1753</v>
      </c>
      <c r="B1755" s="28">
        <f ca="1">+IF(SIMULADOR2!$C$155&lt;TCEA!B1754+1,0,TCEA!B1754+1)</f>
        <v>46862</v>
      </c>
      <c r="C1755">
        <f ca="1">+SUMIF(SIMULADOR2!$C$36:$C$155,B1755,SIMULADOR2!$S$36:$S$155)</f>
        <v>0</v>
      </c>
    </row>
    <row r="1756" spans="1:3" x14ac:dyDescent="0.2">
      <c r="A1756">
        <f t="shared" si="27"/>
        <v>1754</v>
      </c>
      <c r="B1756" s="28">
        <f ca="1">+IF(SIMULADOR2!$C$155&lt;TCEA!B1755+1,0,TCEA!B1755+1)</f>
        <v>46863</v>
      </c>
      <c r="C1756">
        <f ca="1">+SUMIF(SIMULADOR2!$C$36:$C$155,B1756,SIMULADOR2!$S$36:$S$155)</f>
        <v>0</v>
      </c>
    </row>
    <row r="1757" spans="1:3" x14ac:dyDescent="0.2">
      <c r="A1757">
        <f t="shared" si="27"/>
        <v>1755</v>
      </c>
      <c r="B1757" s="28">
        <f ca="1">+IF(SIMULADOR2!$C$155&lt;TCEA!B1756+1,0,TCEA!B1756+1)</f>
        <v>46864</v>
      </c>
      <c r="C1757">
        <f ca="1">+SUMIF(SIMULADOR2!$C$36:$C$155,B1757,SIMULADOR2!$S$36:$S$155)</f>
        <v>0</v>
      </c>
    </row>
    <row r="1758" spans="1:3" x14ac:dyDescent="0.2">
      <c r="A1758">
        <f t="shared" si="27"/>
        <v>1756</v>
      </c>
      <c r="B1758" s="28">
        <f ca="1">+IF(SIMULADOR2!$C$155&lt;TCEA!B1757+1,0,TCEA!B1757+1)</f>
        <v>46865</v>
      </c>
      <c r="C1758">
        <f ca="1">+SUMIF(SIMULADOR2!$C$36:$C$155,B1758,SIMULADOR2!$S$36:$S$155)</f>
        <v>0</v>
      </c>
    </row>
    <row r="1759" spans="1:3" x14ac:dyDescent="0.2">
      <c r="A1759">
        <f t="shared" si="27"/>
        <v>1757</v>
      </c>
      <c r="B1759" s="28">
        <f ca="1">+IF(SIMULADOR2!$C$155&lt;TCEA!B1758+1,0,TCEA!B1758+1)</f>
        <v>46866</v>
      </c>
      <c r="C1759">
        <f ca="1">+SUMIF(SIMULADOR2!$C$36:$C$155,B1759,SIMULADOR2!$S$36:$S$155)</f>
        <v>0</v>
      </c>
    </row>
    <row r="1760" spans="1:3" x14ac:dyDescent="0.2">
      <c r="A1760">
        <f t="shared" si="27"/>
        <v>1758</v>
      </c>
      <c r="B1760" s="28">
        <f ca="1">+IF(SIMULADOR2!$C$155&lt;TCEA!B1759+1,0,TCEA!B1759+1)</f>
        <v>46867</v>
      </c>
      <c r="C1760">
        <f ca="1">+SUMIF(SIMULADOR2!$C$36:$C$155,B1760,SIMULADOR2!$S$36:$S$155)</f>
        <v>0</v>
      </c>
    </row>
    <row r="1761" spans="1:3" x14ac:dyDescent="0.2">
      <c r="A1761">
        <f t="shared" si="27"/>
        <v>1759</v>
      </c>
      <c r="B1761" s="28">
        <f ca="1">+IF(SIMULADOR2!$C$155&lt;TCEA!B1760+1,0,TCEA!B1760+1)</f>
        <v>46868</v>
      </c>
      <c r="C1761">
        <f ca="1">+SUMIF(SIMULADOR2!$C$36:$C$155,B1761,SIMULADOR2!$S$36:$S$155)</f>
        <v>0</v>
      </c>
    </row>
    <row r="1762" spans="1:3" x14ac:dyDescent="0.2">
      <c r="A1762">
        <f t="shared" si="27"/>
        <v>1760</v>
      </c>
      <c r="B1762" s="28">
        <f ca="1">+IF(SIMULADOR2!$C$155&lt;TCEA!B1761+1,0,TCEA!B1761+1)</f>
        <v>46869</v>
      </c>
      <c r="C1762">
        <f ca="1">+SUMIF(SIMULADOR2!$C$36:$C$155,B1762,SIMULADOR2!$S$36:$S$155)</f>
        <v>0</v>
      </c>
    </row>
    <row r="1763" spans="1:3" x14ac:dyDescent="0.2">
      <c r="A1763">
        <f t="shared" si="27"/>
        <v>1761</v>
      </c>
      <c r="B1763" s="28">
        <f ca="1">+IF(SIMULADOR2!$C$155&lt;TCEA!B1762+1,0,TCEA!B1762+1)</f>
        <v>46870</v>
      </c>
      <c r="C1763">
        <f ca="1">+SUMIF(SIMULADOR2!$C$36:$C$155,B1763,SIMULADOR2!$S$36:$S$155)</f>
        <v>0</v>
      </c>
    </row>
    <row r="1764" spans="1:3" x14ac:dyDescent="0.2">
      <c r="A1764">
        <f t="shared" si="27"/>
        <v>1762</v>
      </c>
      <c r="B1764" s="28">
        <f ca="1">+IF(SIMULADOR2!$C$155&lt;TCEA!B1763+1,0,TCEA!B1763+1)</f>
        <v>46871</v>
      </c>
      <c r="C1764">
        <f ca="1">+SUMIF(SIMULADOR2!$C$36:$C$155,B1764,SIMULADOR2!$S$36:$S$155)</f>
        <v>0</v>
      </c>
    </row>
    <row r="1765" spans="1:3" x14ac:dyDescent="0.2">
      <c r="A1765">
        <f t="shared" si="27"/>
        <v>1763</v>
      </c>
      <c r="B1765" s="28">
        <f ca="1">+IF(SIMULADOR2!$C$155&lt;TCEA!B1764+1,0,TCEA!B1764+1)</f>
        <v>46872</v>
      </c>
      <c r="C1765">
        <f ca="1">+SUMIF(SIMULADOR2!$C$36:$C$155,B1765,SIMULADOR2!$S$36:$S$155)</f>
        <v>0</v>
      </c>
    </row>
    <row r="1766" spans="1:3" x14ac:dyDescent="0.2">
      <c r="A1766">
        <f t="shared" si="27"/>
        <v>1764</v>
      </c>
      <c r="B1766" s="28">
        <f ca="1">+IF(SIMULADOR2!$C$155&lt;TCEA!B1765+1,0,TCEA!B1765+1)</f>
        <v>46873</v>
      </c>
      <c r="C1766">
        <f ca="1">+SUMIF(SIMULADOR2!$C$36:$C$155,B1766,SIMULADOR2!$S$36:$S$155)</f>
        <v>0</v>
      </c>
    </row>
    <row r="1767" spans="1:3" x14ac:dyDescent="0.2">
      <c r="A1767">
        <f t="shared" si="27"/>
        <v>1765</v>
      </c>
      <c r="B1767" s="28">
        <f ca="1">+IF(SIMULADOR2!$C$155&lt;TCEA!B1766+1,0,TCEA!B1766+1)</f>
        <v>46874</v>
      </c>
      <c r="C1767">
        <f ca="1">+SUMIF(SIMULADOR2!$C$36:$C$155,B1767,SIMULADOR2!$S$36:$S$155)</f>
        <v>0</v>
      </c>
    </row>
    <row r="1768" spans="1:3" x14ac:dyDescent="0.2">
      <c r="A1768">
        <f t="shared" si="27"/>
        <v>1766</v>
      </c>
      <c r="B1768" s="28">
        <f ca="1">+IF(SIMULADOR2!$C$155&lt;TCEA!B1767+1,0,TCEA!B1767+1)</f>
        <v>46875</v>
      </c>
      <c r="C1768">
        <f ca="1">+SUMIF(SIMULADOR2!$C$36:$C$155,B1768,SIMULADOR2!$S$36:$S$155)</f>
        <v>0</v>
      </c>
    </row>
    <row r="1769" spans="1:3" x14ac:dyDescent="0.2">
      <c r="A1769">
        <f t="shared" si="27"/>
        <v>1767</v>
      </c>
      <c r="B1769" s="28">
        <f ca="1">+IF(SIMULADOR2!$C$155&lt;TCEA!B1768+1,0,TCEA!B1768+1)</f>
        <v>46876</v>
      </c>
      <c r="C1769">
        <f ca="1">+SUMIF(SIMULADOR2!$C$36:$C$155,B1769,SIMULADOR2!$S$36:$S$155)</f>
        <v>0</v>
      </c>
    </row>
    <row r="1770" spans="1:3" x14ac:dyDescent="0.2">
      <c r="A1770">
        <f t="shared" si="27"/>
        <v>1768</v>
      </c>
      <c r="B1770" s="28">
        <f ca="1">+IF(SIMULADOR2!$C$155&lt;TCEA!B1769+1,0,TCEA!B1769+1)</f>
        <v>46877</v>
      </c>
      <c r="C1770">
        <f ca="1">+SUMIF(SIMULADOR2!$C$36:$C$155,B1770,SIMULADOR2!$S$36:$S$155)</f>
        <v>0</v>
      </c>
    </row>
    <row r="1771" spans="1:3" x14ac:dyDescent="0.2">
      <c r="A1771">
        <f t="shared" si="27"/>
        <v>1769</v>
      </c>
      <c r="B1771" s="28">
        <f ca="1">+IF(SIMULADOR2!$C$155&lt;TCEA!B1770+1,0,TCEA!B1770+1)</f>
        <v>46878</v>
      </c>
      <c r="C1771">
        <f ca="1">+SUMIF(SIMULADOR2!$C$36:$C$155,B1771,SIMULADOR2!$S$36:$S$155)</f>
        <v>0</v>
      </c>
    </row>
    <row r="1772" spans="1:3" x14ac:dyDescent="0.2">
      <c r="A1772">
        <f t="shared" si="27"/>
        <v>1770</v>
      </c>
      <c r="B1772" s="28">
        <f ca="1">+IF(SIMULADOR2!$C$155&lt;TCEA!B1771+1,0,TCEA!B1771+1)</f>
        <v>46879</v>
      </c>
      <c r="C1772">
        <f ca="1">+SUMIF(SIMULADOR2!$C$36:$C$155,B1772,SIMULADOR2!$S$36:$S$155)</f>
        <v>0</v>
      </c>
    </row>
    <row r="1773" spans="1:3" x14ac:dyDescent="0.2">
      <c r="A1773">
        <f t="shared" si="27"/>
        <v>1771</v>
      </c>
      <c r="B1773" s="28">
        <f ca="1">+IF(SIMULADOR2!$C$155&lt;TCEA!B1772+1,0,TCEA!B1772+1)</f>
        <v>46880</v>
      </c>
      <c r="C1773">
        <f ca="1">+SUMIF(SIMULADOR2!$C$36:$C$155,B1773,SIMULADOR2!$S$36:$S$155)</f>
        <v>0</v>
      </c>
    </row>
    <row r="1774" spans="1:3" x14ac:dyDescent="0.2">
      <c r="A1774">
        <f t="shared" si="27"/>
        <v>1772</v>
      </c>
      <c r="B1774" s="28">
        <f ca="1">+IF(SIMULADOR2!$C$155&lt;TCEA!B1773+1,0,TCEA!B1773+1)</f>
        <v>46881</v>
      </c>
      <c r="C1774">
        <f ca="1">+SUMIF(SIMULADOR2!$C$36:$C$155,B1774,SIMULADOR2!$S$36:$S$155)</f>
        <v>0</v>
      </c>
    </row>
    <row r="1775" spans="1:3" x14ac:dyDescent="0.2">
      <c r="A1775">
        <f t="shared" si="27"/>
        <v>1773</v>
      </c>
      <c r="B1775" s="28">
        <f ca="1">+IF(SIMULADOR2!$C$155&lt;TCEA!B1774+1,0,TCEA!B1774+1)</f>
        <v>46882</v>
      </c>
      <c r="C1775">
        <f ca="1">+SUMIF(SIMULADOR2!$C$36:$C$155,B1775,SIMULADOR2!$S$36:$S$155)</f>
        <v>0</v>
      </c>
    </row>
    <row r="1776" spans="1:3" x14ac:dyDescent="0.2">
      <c r="A1776">
        <f t="shared" si="27"/>
        <v>1774</v>
      </c>
      <c r="B1776" s="28">
        <f ca="1">+IF(SIMULADOR2!$C$155&lt;TCEA!B1775+1,0,TCEA!B1775+1)</f>
        <v>46883</v>
      </c>
      <c r="C1776">
        <f ca="1">+SUMIF(SIMULADOR2!$C$36:$C$155,B1776,SIMULADOR2!$S$36:$S$155)</f>
        <v>0</v>
      </c>
    </row>
    <row r="1777" spans="1:3" x14ac:dyDescent="0.2">
      <c r="A1777">
        <f t="shared" si="27"/>
        <v>1775</v>
      </c>
      <c r="B1777" s="28">
        <f ca="1">+IF(SIMULADOR2!$C$155&lt;TCEA!B1776+1,0,TCEA!B1776+1)</f>
        <v>46884</v>
      </c>
      <c r="C1777">
        <f ca="1">+SUMIF(SIMULADOR2!$C$36:$C$155,B1777,SIMULADOR2!$S$36:$S$155)</f>
        <v>0</v>
      </c>
    </row>
    <row r="1778" spans="1:3" x14ac:dyDescent="0.2">
      <c r="A1778">
        <f t="shared" si="27"/>
        <v>1776</v>
      </c>
      <c r="B1778" s="28">
        <f ca="1">+IF(SIMULADOR2!$C$155&lt;TCEA!B1777+1,0,TCEA!B1777+1)</f>
        <v>46885</v>
      </c>
      <c r="C1778">
        <f ca="1">+SUMIF(SIMULADOR2!$C$36:$C$155,B1778,SIMULADOR2!$S$36:$S$155)</f>
        <v>0</v>
      </c>
    </row>
    <row r="1779" spans="1:3" x14ac:dyDescent="0.2">
      <c r="A1779">
        <f t="shared" si="27"/>
        <v>1777</v>
      </c>
      <c r="B1779" s="28">
        <f ca="1">+IF(SIMULADOR2!$C$155&lt;TCEA!B1778+1,0,TCEA!B1778+1)</f>
        <v>46886</v>
      </c>
      <c r="C1779">
        <f ca="1">+SUMIF(SIMULADOR2!$C$36:$C$155,B1779,SIMULADOR2!$S$36:$S$155)</f>
        <v>0</v>
      </c>
    </row>
    <row r="1780" spans="1:3" x14ac:dyDescent="0.2">
      <c r="A1780">
        <f t="shared" si="27"/>
        <v>1778</v>
      </c>
      <c r="B1780" s="28">
        <f ca="1">+IF(SIMULADOR2!$C$155&lt;TCEA!B1779+1,0,TCEA!B1779+1)</f>
        <v>46887</v>
      </c>
      <c r="C1780">
        <f ca="1">+SUMIF(SIMULADOR2!$C$36:$C$155,B1780,SIMULADOR2!$S$36:$S$155)</f>
        <v>0</v>
      </c>
    </row>
    <row r="1781" spans="1:3" x14ac:dyDescent="0.2">
      <c r="A1781">
        <f t="shared" si="27"/>
        <v>1779</v>
      </c>
      <c r="B1781" s="28">
        <f ca="1">+IF(SIMULADOR2!$C$155&lt;TCEA!B1780+1,0,TCEA!B1780+1)</f>
        <v>46888</v>
      </c>
      <c r="C1781">
        <f ca="1">+SUMIF(SIMULADOR2!$C$36:$C$155,B1781,SIMULADOR2!$S$36:$S$155)</f>
        <v>0</v>
      </c>
    </row>
    <row r="1782" spans="1:3" x14ac:dyDescent="0.2">
      <c r="A1782">
        <f t="shared" si="27"/>
        <v>1780</v>
      </c>
      <c r="B1782" s="28">
        <f ca="1">+IF(SIMULADOR2!$C$155&lt;TCEA!B1781+1,0,TCEA!B1781+1)</f>
        <v>46889</v>
      </c>
      <c r="C1782">
        <f ca="1">+SUMIF(SIMULADOR2!$C$36:$C$155,B1782,SIMULADOR2!$S$36:$S$155)</f>
        <v>0</v>
      </c>
    </row>
    <row r="1783" spans="1:3" x14ac:dyDescent="0.2">
      <c r="A1783">
        <f t="shared" si="27"/>
        <v>1781</v>
      </c>
      <c r="B1783" s="28">
        <f ca="1">+IF(SIMULADOR2!$C$155&lt;TCEA!B1782+1,0,TCEA!B1782+1)</f>
        <v>46890</v>
      </c>
      <c r="C1783">
        <f ca="1">+SUMIF(SIMULADOR2!$C$36:$C$155,B1783,SIMULADOR2!$S$36:$S$155)</f>
        <v>0</v>
      </c>
    </row>
    <row r="1784" spans="1:3" x14ac:dyDescent="0.2">
      <c r="A1784">
        <f t="shared" si="27"/>
        <v>1782</v>
      </c>
      <c r="B1784" s="28">
        <f ca="1">+IF(SIMULADOR2!$C$155&lt;TCEA!B1783+1,0,TCEA!B1783+1)</f>
        <v>46891</v>
      </c>
      <c r="C1784">
        <f ca="1">+SUMIF(SIMULADOR2!$C$36:$C$155,B1784,SIMULADOR2!$S$36:$S$155)</f>
        <v>0</v>
      </c>
    </row>
    <row r="1785" spans="1:3" x14ac:dyDescent="0.2">
      <c r="A1785">
        <f t="shared" si="27"/>
        <v>1783</v>
      </c>
      <c r="B1785" s="28">
        <f ca="1">+IF(SIMULADOR2!$C$155&lt;TCEA!B1784+1,0,TCEA!B1784+1)</f>
        <v>46892</v>
      </c>
      <c r="C1785">
        <f ca="1">+SUMIF(SIMULADOR2!$C$36:$C$155,B1785,SIMULADOR2!$S$36:$S$155)</f>
        <v>0</v>
      </c>
    </row>
    <row r="1786" spans="1:3" x14ac:dyDescent="0.2">
      <c r="A1786">
        <f t="shared" si="27"/>
        <v>1784</v>
      </c>
      <c r="B1786" s="28">
        <f ca="1">+IF(SIMULADOR2!$C$155&lt;TCEA!B1785+1,0,TCEA!B1785+1)</f>
        <v>46893</v>
      </c>
      <c r="C1786">
        <f ca="1">+SUMIF(SIMULADOR2!$C$36:$C$155,B1786,SIMULADOR2!$S$36:$S$155)</f>
        <v>0</v>
      </c>
    </row>
    <row r="1787" spans="1:3" x14ac:dyDescent="0.2">
      <c r="A1787">
        <f t="shared" si="27"/>
        <v>1785</v>
      </c>
      <c r="B1787" s="28">
        <f ca="1">+IF(SIMULADOR2!$C$155&lt;TCEA!B1786+1,0,TCEA!B1786+1)</f>
        <v>46894</v>
      </c>
      <c r="C1787">
        <f ca="1">+SUMIF(SIMULADOR2!$C$36:$C$155,B1787,SIMULADOR2!$S$36:$S$155)</f>
        <v>0</v>
      </c>
    </row>
    <row r="1788" spans="1:3" x14ac:dyDescent="0.2">
      <c r="A1788">
        <f t="shared" si="27"/>
        <v>1786</v>
      </c>
      <c r="B1788" s="28">
        <f ca="1">+IF(SIMULADOR2!$C$155&lt;TCEA!B1787+1,0,TCEA!B1787+1)</f>
        <v>46895</v>
      </c>
      <c r="C1788">
        <f ca="1">+SUMIF(SIMULADOR2!$C$36:$C$155,B1788,SIMULADOR2!$S$36:$S$155)</f>
        <v>0</v>
      </c>
    </row>
    <row r="1789" spans="1:3" x14ac:dyDescent="0.2">
      <c r="A1789">
        <f t="shared" si="27"/>
        <v>1787</v>
      </c>
      <c r="B1789" s="28">
        <f ca="1">+IF(SIMULADOR2!$C$155&lt;TCEA!B1788+1,0,TCEA!B1788+1)</f>
        <v>46896</v>
      </c>
      <c r="C1789">
        <f ca="1">+SUMIF(SIMULADOR2!$C$36:$C$155,B1789,SIMULADOR2!$S$36:$S$155)</f>
        <v>0</v>
      </c>
    </row>
    <row r="1790" spans="1:3" x14ac:dyDescent="0.2">
      <c r="A1790">
        <f t="shared" si="27"/>
        <v>1788</v>
      </c>
      <c r="B1790" s="28">
        <f ca="1">+IF(SIMULADOR2!$C$155&lt;TCEA!B1789+1,0,TCEA!B1789+1)</f>
        <v>46897</v>
      </c>
      <c r="C1790">
        <f ca="1">+SUMIF(SIMULADOR2!$C$36:$C$155,B1790,SIMULADOR2!$S$36:$S$155)</f>
        <v>0</v>
      </c>
    </row>
    <row r="1791" spans="1:3" x14ac:dyDescent="0.2">
      <c r="A1791">
        <f t="shared" si="27"/>
        <v>1789</v>
      </c>
      <c r="B1791" s="28">
        <f ca="1">+IF(SIMULADOR2!$C$155&lt;TCEA!B1790+1,0,TCEA!B1790+1)</f>
        <v>46898</v>
      </c>
      <c r="C1791">
        <f ca="1">+SUMIF(SIMULADOR2!$C$36:$C$155,B1791,SIMULADOR2!$S$36:$S$155)</f>
        <v>0</v>
      </c>
    </row>
    <row r="1792" spans="1:3" x14ac:dyDescent="0.2">
      <c r="A1792">
        <f t="shared" si="27"/>
        <v>1790</v>
      </c>
      <c r="B1792" s="28">
        <f ca="1">+IF(SIMULADOR2!$C$155&lt;TCEA!B1791+1,0,TCEA!B1791+1)</f>
        <v>46899</v>
      </c>
      <c r="C1792">
        <f ca="1">+SUMIF(SIMULADOR2!$C$36:$C$155,B1792,SIMULADOR2!$S$36:$S$155)</f>
        <v>0</v>
      </c>
    </row>
    <row r="1793" spans="1:3" x14ac:dyDescent="0.2">
      <c r="A1793">
        <f t="shared" si="27"/>
        <v>1791</v>
      </c>
      <c r="B1793" s="28">
        <f ca="1">+IF(SIMULADOR2!$C$155&lt;TCEA!B1792+1,0,TCEA!B1792+1)</f>
        <v>46900</v>
      </c>
      <c r="C1793">
        <f ca="1">+SUMIF(SIMULADOR2!$C$36:$C$155,B1793,SIMULADOR2!$S$36:$S$155)</f>
        <v>0</v>
      </c>
    </row>
    <row r="1794" spans="1:3" x14ac:dyDescent="0.2">
      <c r="A1794">
        <f t="shared" si="27"/>
        <v>1792</v>
      </c>
      <c r="B1794" s="28">
        <f ca="1">+IF(SIMULADOR2!$C$155&lt;TCEA!B1793+1,0,TCEA!B1793+1)</f>
        <v>46901</v>
      </c>
      <c r="C1794">
        <f ca="1">+SUMIF(SIMULADOR2!$C$36:$C$155,B1794,SIMULADOR2!$S$36:$S$155)</f>
        <v>0</v>
      </c>
    </row>
    <row r="1795" spans="1:3" x14ac:dyDescent="0.2">
      <c r="A1795">
        <f t="shared" si="27"/>
        <v>1793</v>
      </c>
      <c r="B1795" s="28">
        <f ca="1">+IF(SIMULADOR2!$C$155&lt;TCEA!B1794+1,0,TCEA!B1794+1)</f>
        <v>46902</v>
      </c>
      <c r="C1795">
        <f ca="1">+SUMIF(SIMULADOR2!$C$36:$C$155,B1795,SIMULADOR2!$S$36:$S$155)</f>
        <v>0</v>
      </c>
    </row>
    <row r="1796" spans="1:3" x14ac:dyDescent="0.2">
      <c r="A1796">
        <f t="shared" si="27"/>
        <v>1794</v>
      </c>
      <c r="B1796" s="28">
        <f ca="1">+IF(SIMULADOR2!$C$155&lt;TCEA!B1795+1,0,TCEA!B1795+1)</f>
        <v>46903</v>
      </c>
      <c r="C1796">
        <f ca="1">+SUMIF(SIMULADOR2!$C$36:$C$155,B1796,SIMULADOR2!$S$36:$S$155)</f>
        <v>0</v>
      </c>
    </row>
    <row r="1797" spans="1:3" x14ac:dyDescent="0.2">
      <c r="A1797">
        <f t="shared" ref="A1797:A1860" si="28">+A1796+1</f>
        <v>1795</v>
      </c>
      <c r="B1797" s="28">
        <f ca="1">+IF(SIMULADOR2!$C$155&lt;TCEA!B1796+1,0,TCEA!B1796+1)</f>
        <v>46904</v>
      </c>
      <c r="C1797">
        <f ca="1">+SUMIF(SIMULADOR2!$C$36:$C$155,B1797,SIMULADOR2!$S$36:$S$155)</f>
        <v>0</v>
      </c>
    </row>
    <row r="1798" spans="1:3" x14ac:dyDescent="0.2">
      <c r="A1798">
        <f t="shared" si="28"/>
        <v>1796</v>
      </c>
      <c r="B1798" s="28">
        <f ca="1">+IF(SIMULADOR2!$C$155&lt;TCEA!B1797+1,0,TCEA!B1797+1)</f>
        <v>46905</v>
      </c>
      <c r="C1798">
        <f ca="1">+SUMIF(SIMULADOR2!$C$36:$C$155,B1798,SIMULADOR2!$S$36:$S$155)</f>
        <v>0</v>
      </c>
    </row>
    <row r="1799" spans="1:3" x14ac:dyDescent="0.2">
      <c r="A1799">
        <f t="shared" si="28"/>
        <v>1797</v>
      </c>
      <c r="B1799" s="28">
        <f ca="1">+IF(SIMULADOR2!$C$155&lt;TCEA!B1798+1,0,TCEA!B1798+1)</f>
        <v>46906</v>
      </c>
      <c r="C1799">
        <f ca="1">+SUMIF(SIMULADOR2!$C$36:$C$155,B1799,SIMULADOR2!$S$36:$S$155)</f>
        <v>0</v>
      </c>
    </row>
    <row r="1800" spans="1:3" x14ac:dyDescent="0.2">
      <c r="A1800">
        <f t="shared" si="28"/>
        <v>1798</v>
      </c>
      <c r="B1800" s="28">
        <f ca="1">+IF(SIMULADOR2!$C$155&lt;TCEA!B1799+1,0,TCEA!B1799+1)</f>
        <v>46907</v>
      </c>
      <c r="C1800">
        <f ca="1">+SUMIF(SIMULADOR2!$C$36:$C$155,B1800,SIMULADOR2!$S$36:$S$155)</f>
        <v>0</v>
      </c>
    </row>
    <row r="1801" spans="1:3" x14ac:dyDescent="0.2">
      <c r="A1801">
        <f t="shared" si="28"/>
        <v>1799</v>
      </c>
      <c r="B1801" s="28">
        <f ca="1">+IF(SIMULADOR2!$C$155&lt;TCEA!B1800+1,0,TCEA!B1800+1)</f>
        <v>46908</v>
      </c>
      <c r="C1801">
        <f ca="1">+SUMIF(SIMULADOR2!$C$36:$C$155,B1801,SIMULADOR2!$S$36:$S$155)</f>
        <v>0</v>
      </c>
    </row>
    <row r="1802" spans="1:3" x14ac:dyDescent="0.2">
      <c r="A1802">
        <f t="shared" si="28"/>
        <v>1800</v>
      </c>
      <c r="B1802" s="28">
        <f ca="1">+IF(SIMULADOR2!$C$155&lt;TCEA!B1801+1,0,TCEA!B1801+1)</f>
        <v>46909</v>
      </c>
      <c r="C1802">
        <f ca="1">+SUMIF(SIMULADOR2!$C$36:$C$155,B1802,SIMULADOR2!$S$36:$S$155)</f>
        <v>0</v>
      </c>
    </row>
    <row r="1803" spans="1:3" x14ac:dyDescent="0.2">
      <c r="A1803">
        <f t="shared" si="28"/>
        <v>1801</v>
      </c>
      <c r="B1803" s="28">
        <f ca="1">+IF(SIMULADOR2!$C$155&lt;TCEA!B1802+1,0,TCEA!B1802+1)</f>
        <v>46910</v>
      </c>
      <c r="C1803">
        <f ca="1">+SUMIF(SIMULADOR2!$C$36:$C$155,B1803,SIMULADOR2!$S$36:$S$155)</f>
        <v>0</v>
      </c>
    </row>
    <row r="1804" spans="1:3" x14ac:dyDescent="0.2">
      <c r="A1804">
        <f t="shared" si="28"/>
        <v>1802</v>
      </c>
      <c r="B1804" s="28">
        <f ca="1">+IF(SIMULADOR2!$C$155&lt;TCEA!B1803+1,0,TCEA!B1803+1)</f>
        <v>46911</v>
      </c>
      <c r="C1804">
        <f ca="1">+SUMIF(SIMULADOR2!$C$36:$C$155,B1804,SIMULADOR2!$S$36:$S$155)</f>
        <v>0</v>
      </c>
    </row>
    <row r="1805" spans="1:3" x14ac:dyDescent="0.2">
      <c r="A1805">
        <f t="shared" si="28"/>
        <v>1803</v>
      </c>
      <c r="B1805" s="28">
        <f ca="1">+IF(SIMULADOR2!$C$155&lt;TCEA!B1804+1,0,TCEA!B1804+1)</f>
        <v>46912</v>
      </c>
      <c r="C1805">
        <f ca="1">+SUMIF(SIMULADOR2!$C$36:$C$155,B1805,SIMULADOR2!$S$36:$S$155)</f>
        <v>0</v>
      </c>
    </row>
    <row r="1806" spans="1:3" x14ac:dyDescent="0.2">
      <c r="A1806">
        <f t="shared" si="28"/>
        <v>1804</v>
      </c>
      <c r="B1806" s="28">
        <f ca="1">+IF(SIMULADOR2!$C$155&lt;TCEA!B1805+1,0,TCEA!B1805+1)</f>
        <v>46913</v>
      </c>
      <c r="C1806">
        <f ca="1">+SUMIF(SIMULADOR2!$C$36:$C$155,B1806,SIMULADOR2!$S$36:$S$155)</f>
        <v>0</v>
      </c>
    </row>
    <row r="1807" spans="1:3" x14ac:dyDescent="0.2">
      <c r="A1807">
        <f t="shared" si="28"/>
        <v>1805</v>
      </c>
      <c r="B1807" s="28">
        <f ca="1">+IF(SIMULADOR2!$C$155&lt;TCEA!B1806+1,0,TCEA!B1806+1)</f>
        <v>46914</v>
      </c>
      <c r="C1807">
        <f ca="1">+SUMIF(SIMULADOR2!$C$36:$C$155,B1807,SIMULADOR2!$S$36:$S$155)</f>
        <v>0</v>
      </c>
    </row>
    <row r="1808" spans="1:3" x14ac:dyDescent="0.2">
      <c r="A1808">
        <f t="shared" si="28"/>
        <v>1806</v>
      </c>
      <c r="B1808" s="28">
        <f ca="1">+IF(SIMULADOR2!$C$155&lt;TCEA!B1807+1,0,TCEA!B1807+1)</f>
        <v>46915</v>
      </c>
      <c r="C1808">
        <f ca="1">+SUMIF(SIMULADOR2!$C$36:$C$155,B1808,SIMULADOR2!$S$36:$S$155)</f>
        <v>0</v>
      </c>
    </row>
    <row r="1809" spans="1:3" x14ac:dyDescent="0.2">
      <c r="A1809">
        <f t="shared" si="28"/>
        <v>1807</v>
      </c>
      <c r="B1809" s="28">
        <f ca="1">+IF(SIMULADOR2!$C$155&lt;TCEA!B1808+1,0,TCEA!B1808+1)</f>
        <v>46916</v>
      </c>
      <c r="C1809">
        <f ca="1">+SUMIF(SIMULADOR2!$C$36:$C$155,B1809,SIMULADOR2!$S$36:$S$155)</f>
        <v>0</v>
      </c>
    </row>
    <row r="1810" spans="1:3" x14ac:dyDescent="0.2">
      <c r="A1810">
        <f t="shared" si="28"/>
        <v>1808</v>
      </c>
      <c r="B1810" s="28">
        <f ca="1">+IF(SIMULADOR2!$C$155&lt;TCEA!B1809+1,0,TCEA!B1809+1)</f>
        <v>46917</v>
      </c>
      <c r="C1810">
        <f ca="1">+SUMIF(SIMULADOR2!$C$36:$C$155,B1810,SIMULADOR2!$S$36:$S$155)</f>
        <v>0</v>
      </c>
    </row>
    <row r="1811" spans="1:3" x14ac:dyDescent="0.2">
      <c r="A1811">
        <f t="shared" si="28"/>
        <v>1809</v>
      </c>
      <c r="B1811" s="28">
        <f ca="1">+IF(SIMULADOR2!$C$155&lt;TCEA!B1810+1,0,TCEA!B1810+1)</f>
        <v>46918</v>
      </c>
      <c r="C1811">
        <f ca="1">+SUMIF(SIMULADOR2!$C$36:$C$155,B1811,SIMULADOR2!$S$36:$S$155)</f>
        <v>0</v>
      </c>
    </row>
    <row r="1812" spans="1:3" x14ac:dyDescent="0.2">
      <c r="A1812">
        <f t="shared" si="28"/>
        <v>1810</v>
      </c>
      <c r="B1812" s="28">
        <f ca="1">+IF(SIMULADOR2!$C$155&lt;TCEA!B1811+1,0,TCEA!B1811+1)</f>
        <v>46919</v>
      </c>
      <c r="C1812">
        <f ca="1">+SUMIF(SIMULADOR2!$C$36:$C$155,B1812,SIMULADOR2!$S$36:$S$155)</f>
        <v>0</v>
      </c>
    </row>
    <row r="1813" spans="1:3" x14ac:dyDescent="0.2">
      <c r="A1813">
        <f t="shared" si="28"/>
        <v>1811</v>
      </c>
      <c r="B1813" s="28">
        <f ca="1">+IF(SIMULADOR2!$C$155&lt;TCEA!B1812+1,0,TCEA!B1812+1)</f>
        <v>46920</v>
      </c>
      <c r="C1813">
        <f ca="1">+SUMIF(SIMULADOR2!$C$36:$C$155,B1813,SIMULADOR2!$S$36:$S$155)</f>
        <v>0</v>
      </c>
    </row>
    <row r="1814" spans="1:3" x14ac:dyDescent="0.2">
      <c r="A1814">
        <f t="shared" si="28"/>
        <v>1812</v>
      </c>
      <c r="B1814" s="28">
        <f ca="1">+IF(SIMULADOR2!$C$155&lt;TCEA!B1813+1,0,TCEA!B1813+1)</f>
        <v>46921</v>
      </c>
      <c r="C1814">
        <f ca="1">+SUMIF(SIMULADOR2!$C$36:$C$155,B1814,SIMULADOR2!$S$36:$S$155)</f>
        <v>0</v>
      </c>
    </row>
    <row r="1815" spans="1:3" x14ac:dyDescent="0.2">
      <c r="A1815">
        <f t="shared" si="28"/>
        <v>1813</v>
      </c>
      <c r="B1815" s="28">
        <f ca="1">+IF(SIMULADOR2!$C$155&lt;TCEA!B1814+1,0,TCEA!B1814+1)</f>
        <v>46922</v>
      </c>
      <c r="C1815">
        <f ca="1">+SUMIF(SIMULADOR2!$C$36:$C$155,B1815,SIMULADOR2!$S$36:$S$155)</f>
        <v>0</v>
      </c>
    </row>
    <row r="1816" spans="1:3" x14ac:dyDescent="0.2">
      <c r="A1816">
        <f t="shared" si="28"/>
        <v>1814</v>
      </c>
      <c r="B1816" s="28">
        <f ca="1">+IF(SIMULADOR2!$C$155&lt;TCEA!B1815+1,0,TCEA!B1815+1)</f>
        <v>46923</v>
      </c>
      <c r="C1816">
        <f ca="1">+SUMIF(SIMULADOR2!$C$36:$C$155,B1816,SIMULADOR2!$S$36:$S$155)</f>
        <v>0</v>
      </c>
    </row>
    <row r="1817" spans="1:3" x14ac:dyDescent="0.2">
      <c r="A1817">
        <f t="shared" si="28"/>
        <v>1815</v>
      </c>
      <c r="B1817" s="28">
        <f ca="1">+IF(SIMULADOR2!$C$155&lt;TCEA!B1816+1,0,TCEA!B1816+1)</f>
        <v>46924</v>
      </c>
      <c r="C1817">
        <f ca="1">+SUMIF(SIMULADOR2!$C$36:$C$155,B1817,SIMULADOR2!$S$36:$S$155)</f>
        <v>0</v>
      </c>
    </row>
    <row r="1818" spans="1:3" x14ac:dyDescent="0.2">
      <c r="A1818">
        <f t="shared" si="28"/>
        <v>1816</v>
      </c>
      <c r="B1818" s="28">
        <f ca="1">+IF(SIMULADOR2!$C$155&lt;TCEA!B1817+1,0,TCEA!B1817+1)</f>
        <v>46925</v>
      </c>
      <c r="C1818">
        <f ca="1">+SUMIF(SIMULADOR2!$C$36:$C$155,B1818,SIMULADOR2!$S$36:$S$155)</f>
        <v>0</v>
      </c>
    </row>
    <row r="1819" spans="1:3" x14ac:dyDescent="0.2">
      <c r="A1819">
        <f t="shared" si="28"/>
        <v>1817</v>
      </c>
      <c r="B1819" s="28">
        <f ca="1">+IF(SIMULADOR2!$C$155&lt;TCEA!B1818+1,0,TCEA!B1818+1)</f>
        <v>46926</v>
      </c>
      <c r="C1819">
        <f ca="1">+SUMIF(SIMULADOR2!$C$36:$C$155,B1819,SIMULADOR2!$S$36:$S$155)</f>
        <v>0</v>
      </c>
    </row>
    <row r="1820" spans="1:3" x14ac:dyDescent="0.2">
      <c r="A1820">
        <f t="shared" si="28"/>
        <v>1818</v>
      </c>
      <c r="B1820" s="28">
        <f ca="1">+IF(SIMULADOR2!$C$155&lt;TCEA!B1819+1,0,TCEA!B1819+1)</f>
        <v>46927</v>
      </c>
      <c r="C1820">
        <f ca="1">+SUMIF(SIMULADOR2!$C$36:$C$155,B1820,SIMULADOR2!$S$36:$S$155)</f>
        <v>0</v>
      </c>
    </row>
    <row r="1821" spans="1:3" x14ac:dyDescent="0.2">
      <c r="A1821">
        <f t="shared" si="28"/>
        <v>1819</v>
      </c>
      <c r="B1821" s="28">
        <f ca="1">+IF(SIMULADOR2!$C$155&lt;TCEA!B1820+1,0,TCEA!B1820+1)</f>
        <v>46928</v>
      </c>
      <c r="C1821">
        <f ca="1">+SUMIF(SIMULADOR2!$C$36:$C$155,B1821,SIMULADOR2!$S$36:$S$155)</f>
        <v>0</v>
      </c>
    </row>
    <row r="1822" spans="1:3" x14ac:dyDescent="0.2">
      <c r="A1822">
        <f t="shared" si="28"/>
        <v>1820</v>
      </c>
      <c r="B1822" s="28">
        <f ca="1">+IF(SIMULADOR2!$C$155&lt;TCEA!B1821+1,0,TCEA!B1821+1)</f>
        <v>46929</v>
      </c>
      <c r="C1822">
        <f ca="1">+SUMIF(SIMULADOR2!$C$36:$C$155,B1822,SIMULADOR2!$S$36:$S$155)</f>
        <v>0</v>
      </c>
    </row>
    <row r="1823" spans="1:3" x14ac:dyDescent="0.2">
      <c r="A1823">
        <f t="shared" si="28"/>
        <v>1821</v>
      </c>
      <c r="B1823" s="28">
        <f ca="1">+IF(SIMULADOR2!$C$155&lt;TCEA!B1822+1,0,TCEA!B1822+1)</f>
        <v>46930</v>
      </c>
      <c r="C1823">
        <f ca="1">+SUMIF(SIMULADOR2!$C$36:$C$155,B1823,SIMULADOR2!$S$36:$S$155)</f>
        <v>0</v>
      </c>
    </row>
    <row r="1824" spans="1:3" x14ac:dyDescent="0.2">
      <c r="A1824">
        <f t="shared" si="28"/>
        <v>1822</v>
      </c>
      <c r="B1824" s="28">
        <f ca="1">+IF(SIMULADOR2!$C$155&lt;TCEA!B1823+1,0,TCEA!B1823+1)</f>
        <v>46931</v>
      </c>
      <c r="C1824">
        <f ca="1">+SUMIF(SIMULADOR2!$C$36:$C$155,B1824,SIMULADOR2!$S$36:$S$155)</f>
        <v>0</v>
      </c>
    </row>
    <row r="1825" spans="1:3" x14ac:dyDescent="0.2">
      <c r="A1825">
        <f t="shared" si="28"/>
        <v>1823</v>
      </c>
      <c r="B1825" s="28">
        <f ca="1">+IF(SIMULADOR2!$C$155&lt;TCEA!B1824+1,0,TCEA!B1824+1)</f>
        <v>46932</v>
      </c>
      <c r="C1825">
        <f ca="1">+SUMIF(SIMULADOR2!$C$36:$C$155,B1825,SIMULADOR2!$S$36:$S$155)</f>
        <v>0</v>
      </c>
    </row>
    <row r="1826" spans="1:3" x14ac:dyDescent="0.2">
      <c r="A1826">
        <f t="shared" si="28"/>
        <v>1824</v>
      </c>
      <c r="B1826" s="28">
        <f ca="1">+IF(SIMULADOR2!$C$155&lt;TCEA!B1825+1,0,TCEA!B1825+1)</f>
        <v>46933</v>
      </c>
      <c r="C1826">
        <f ca="1">+SUMIF(SIMULADOR2!$C$36:$C$155,B1826,SIMULADOR2!$S$36:$S$155)</f>
        <v>0</v>
      </c>
    </row>
    <row r="1827" spans="1:3" x14ac:dyDescent="0.2">
      <c r="A1827">
        <f t="shared" si="28"/>
        <v>1825</v>
      </c>
      <c r="B1827" s="28">
        <f ca="1">+IF(SIMULADOR2!$C$155&lt;TCEA!B1826+1,0,TCEA!B1826+1)</f>
        <v>46934</v>
      </c>
      <c r="C1827">
        <f ca="1">+SUMIF(SIMULADOR2!$C$36:$C$155,B1827,SIMULADOR2!$S$36:$S$155)</f>
        <v>0</v>
      </c>
    </row>
    <row r="1828" spans="1:3" x14ac:dyDescent="0.2">
      <c r="A1828">
        <f t="shared" si="28"/>
        <v>1826</v>
      </c>
      <c r="B1828" s="28">
        <f ca="1">+IF(SIMULADOR2!$C$155&lt;TCEA!B1827+1,0,TCEA!B1827+1)</f>
        <v>46935</v>
      </c>
      <c r="C1828">
        <f ca="1">+SUMIF(SIMULADOR2!$C$36:$C$155,B1828,SIMULADOR2!$S$36:$S$155)</f>
        <v>0</v>
      </c>
    </row>
    <row r="1829" spans="1:3" x14ac:dyDescent="0.2">
      <c r="A1829">
        <f t="shared" si="28"/>
        <v>1827</v>
      </c>
      <c r="B1829" s="28">
        <f ca="1">+IF(SIMULADOR2!$C$155&lt;TCEA!B1828+1,0,TCEA!B1828+1)</f>
        <v>46936</v>
      </c>
      <c r="C1829">
        <f ca="1">+SUMIF(SIMULADOR2!$C$36:$C$155,B1829,SIMULADOR2!$S$36:$S$155)</f>
        <v>0</v>
      </c>
    </row>
    <row r="1830" spans="1:3" x14ac:dyDescent="0.2">
      <c r="A1830">
        <f t="shared" si="28"/>
        <v>1828</v>
      </c>
      <c r="B1830" s="28">
        <f ca="1">+IF(SIMULADOR2!$C$155&lt;TCEA!B1829+1,0,TCEA!B1829+1)</f>
        <v>46937</v>
      </c>
      <c r="C1830">
        <f ca="1">+SUMIF(SIMULADOR2!$C$36:$C$155,B1830,SIMULADOR2!$S$36:$S$155)</f>
        <v>0</v>
      </c>
    </row>
    <row r="1831" spans="1:3" x14ac:dyDescent="0.2">
      <c r="A1831">
        <f t="shared" si="28"/>
        <v>1829</v>
      </c>
      <c r="B1831" s="28">
        <f ca="1">+IF(SIMULADOR2!$C$155&lt;TCEA!B1830+1,0,TCEA!B1830+1)</f>
        <v>46938</v>
      </c>
      <c r="C1831">
        <f ca="1">+SUMIF(SIMULADOR2!$C$36:$C$155,B1831,SIMULADOR2!$S$36:$S$155)</f>
        <v>0</v>
      </c>
    </row>
    <row r="1832" spans="1:3" x14ac:dyDescent="0.2">
      <c r="A1832">
        <f t="shared" si="28"/>
        <v>1830</v>
      </c>
      <c r="B1832" s="28">
        <f ca="1">+IF(SIMULADOR2!$C$155&lt;TCEA!B1831+1,0,TCEA!B1831+1)</f>
        <v>46939</v>
      </c>
      <c r="C1832">
        <f ca="1">+SUMIF(SIMULADOR2!$C$36:$C$155,B1832,SIMULADOR2!$S$36:$S$155)</f>
        <v>0</v>
      </c>
    </row>
    <row r="1833" spans="1:3" x14ac:dyDescent="0.2">
      <c r="A1833">
        <f t="shared" si="28"/>
        <v>1831</v>
      </c>
      <c r="B1833" s="28">
        <f ca="1">+IF(SIMULADOR2!$C$155&lt;TCEA!B1832+1,0,TCEA!B1832+1)</f>
        <v>46940</v>
      </c>
      <c r="C1833">
        <f ca="1">+SUMIF(SIMULADOR2!$C$36:$C$155,B1833,SIMULADOR2!$S$36:$S$155)</f>
        <v>0</v>
      </c>
    </row>
    <row r="1834" spans="1:3" x14ac:dyDescent="0.2">
      <c r="A1834">
        <f t="shared" si="28"/>
        <v>1832</v>
      </c>
      <c r="B1834" s="28">
        <f ca="1">+IF(SIMULADOR2!$C$155&lt;TCEA!B1833+1,0,TCEA!B1833+1)</f>
        <v>46941</v>
      </c>
      <c r="C1834">
        <f ca="1">+SUMIF(SIMULADOR2!$C$36:$C$155,B1834,SIMULADOR2!$S$36:$S$155)</f>
        <v>0</v>
      </c>
    </row>
    <row r="1835" spans="1:3" x14ac:dyDescent="0.2">
      <c r="A1835">
        <f t="shared" si="28"/>
        <v>1833</v>
      </c>
      <c r="B1835" s="28">
        <f ca="1">+IF(SIMULADOR2!$C$155&lt;TCEA!B1834+1,0,TCEA!B1834+1)</f>
        <v>46942</v>
      </c>
      <c r="C1835">
        <f ca="1">+SUMIF(SIMULADOR2!$C$36:$C$155,B1835,SIMULADOR2!$S$36:$S$155)</f>
        <v>0</v>
      </c>
    </row>
    <row r="1836" spans="1:3" x14ac:dyDescent="0.2">
      <c r="A1836">
        <f t="shared" si="28"/>
        <v>1834</v>
      </c>
      <c r="B1836" s="28">
        <f ca="1">+IF(SIMULADOR2!$C$155&lt;TCEA!B1835+1,0,TCEA!B1835+1)</f>
        <v>46943</v>
      </c>
      <c r="C1836">
        <f ca="1">+SUMIF(SIMULADOR2!$C$36:$C$155,B1836,SIMULADOR2!$S$36:$S$155)</f>
        <v>0</v>
      </c>
    </row>
    <row r="1837" spans="1:3" x14ac:dyDescent="0.2">
      <c r="A1837">
        <f t="shared" si="28"/>
        <v>1835</v>
      </c>
      <c r="B1837" s="28">
        <f ca="1">+IF(SIMULADOR2!$C$155&lt;TCEA!B1836+1,0,TCEA!B1836+1)</f>
        <v>46944</v>
      </c>
      <c r="C1837">
        <f ca="1">+SUMIF(SIMULADOR2!$C$36:$C$155,B1837,SIMULADOR2!$S$36:$S$155)</f>
        <v>0</v>
      </c>
    </row>
    <row r="1838" spans="1:3" x14ac:dyDescent="0.2">
      <c r="A1838">
        <f t="shared" si="28"/>
        <v>1836</v>
      </c>
      <c r="B1838" s="28">
        <f ca="1">+IF(SIMULADOR2!$C$155&lt;TCEA!B1837+1,0,TCEA!B1837+1)</f>
        <v>46945</v>
      </c>
      <c r="C1838">
        <f ca="1">+SUMIF(SIMULADOR2!$C$36:$C$155,B1838,SIMULADOR2!$S$36:$S$155)</f>
        <v>0</v>
      </c>
    </row>
    <row r="1839" spans="1:3" x14ac:dyDescent="0.2">
      <c r="A1839">
        <f t="shared" si="28"/>
        <v>1837</v>
      </c>
      <c r="B1839" s="28">
        <f ca="1">+IF(SIMULADOR2!$C$155&lt;TCEA!B1838+1,0,TCEA!B1838+1)</f>
        <v>46946</v>
      </c>
      <c r="C1839">
        <f ca="1">+SUMIF(SIMULADOR2!$C$36:$C$155,B1839,SIMULADOR2!$S$36:$S$155)</f>
        <v>0</v>
      </c>
    </row>
    <row r="1840" spans="1:3" x14ac:dyDescent="0.2">
      <c r="A1840">
        <f t="shared" si="28"/>
        <v>1838</v>
      </c>
      <c r="B1840" s="28">
        <f ca="1">+IF(SIMULADOR2!$C$155&lt;TCEA!B1839+1,0,TCEA!B1839+1)</f>
        <v>46947</v>
      </c>
      <c r="C1840">
        <f ca="1">+SUMIF(SIMULADOR2!$C$36:$C$155,B1840,SIMULADOR2!$S$36:$S$155)</f>
        <v>0</v>
      </c>
    </row>
    <row r="1841" spans="1:3" x14ac:dyDescent="0.2">
      <c r="A1841">
        <f t="shared" si="28"/>
        <v>1839</v>
      </c>
      <c r="B1841" s="28">
        <f ca="1">+IF(SIMULADOR2!$C$155&lt;TCEA!B1840+1,0,TCEA!B1840+1)</f>
        <v>46948</v>
      </c>
      <c r="C1841">
        <f ca="1">+SUMIF(SIMULADOR2!$C$36:$C$155,B1841,SIMULADOR2!$S$36:$S$155)</f>
        <v>0</v>
      </c>
    </row>
    <row r="1842" spans="1:3" x14ac:dyDescent="0.2">
      <c r="A1842">
        <f t="shared" si="28"/>
        <v>1840</v>
      </c>
      <c r="B1842" s="28">
        <f ca="1">+IF(SIMULADOR2!$C$155&lt;TCEA!B1841+1,0,TCEA!B1841+1)</f>
        <v>46949</v>
      </c>
      <c r="C1842">
        <f ca="1">+SUMIF(SIMULADOR2!$C$36:$C$155,B1842,SIMULADOR2!$S$36:$S$155)</f>
        <v>0</v>
      </c>
    </row>
    <row r="1843" spans="1:3" x14ac:dyDescent="0.2">
      <c r="A1843">
        <f t="shared" si="28"/>
        <v>1841</v>
      </c>
      <c r="B1843" s="28">
        <f ca="1">+IF(SIMULADOR2!$C$155&lt;TCEA!B1842+1,0,TCEA!B1842+1)</f>
        <v>46950</v>
      </c>
      <c r="C1843">
        <f ca="1">+SUMIF(SIMULADOR2!$C$36:$C$155,B1843,SIMULADOR2!$S$36:$S$155)</f>
        <v>0</v>
      </c>
    </row>
    <row r="1844" spans="1:3" x14ac:dyDescent="0.2">
      <c r="A1844">
        <f t="shared" si="28"/>
        <v>1842</v>
      </c>
      <c r="B1844" s="28">
        <f ca="1">+IF(SIMULADOR2!$C$155&lt;TCEA!B1843+1,0,TCEA!B1843+1)</f>
        <v>46951</v>
      </c>
      <c r="C1844">
        <f ca="1">+SUMIF(SIMULADOR2!$C$36:$C$155,B1844,SIMULADOR2!$S$36:$S$155)</f>
        <v>0</v>
      </c>
    </row>
    <row r="1845" spans="1:3" x14ac:dyDescent="0.2">
      <c r="A1845">
        <f t="shared" si="28"/>
        <v>1843</v>
      </c>
      <c r="B1845" s="28">
        <f ca="1">+IF(SIMULADOR2!$C$155&lt;TCEA!B1844+1,0,TCEA!B1844+1)</f>
        <v>46952</v>
      </c>
      <c r="C1845">
        <f ca="1">+SUMIF(SIMULADOR2!$C$36:$C$155,B1845,SIMULADOR2!$S$36:$S$155)</f>
        <v>0</v>
      </c>
    </row>
    <row r="1846" spans="1:3" x14ac:dyDescent="0.2">
      <c r="A1846">
        <f t="shared" si="28"/>
        <v>1844</v>
      </c>
      <c r="B1846" s="28">
        <f ca="1">+IF(SIMULADOR2!$C$155&lt;TCEA!B1845+1,0,TCEA!B1845+1)</f>
        <v>46953</v>
      </c>
      <c r="C1846">
        <f ca="1">+SUMIF(SIMULADOR2!$C$36:$C$155,B1846,SIMULADOR2!$S$36:$S$155)</f>
        <v>0</v>
      </c>
    </row>
    <row r="1847" spans="1:3" x14ac:dyDescent="0.2">
      <c r="A1847">
        <f t="shared" si="28"/>
        <v>1845</v>
      </c>
      <c r="B1847" s="28">
        <f ca="1">+IF(SIMULADOR2!$C$155&lt;TCEA!B1846+1,0,TCEA!B1846+1)</f>
        <v>46954</v>
      </c>
      <c r="C1847">
        <f ca="1">+SUMIF(SIMULADOR2!$C$36:$C$155,B1847,SIMULADOR2!$S$36:$S$155)</f>
        <v>0</v>
      </c>
    </row>
    <row r="1848" spans="1:3" x14ac:dyDescent="0.2">
      <c r="A1848">
        <f t="shared" si="28"/>
        <v>1846</v>
      </c>
      <c r="B1848" s="28">
        <f ca="1">+IF(SIMULADOR2!$C$155&lt;TCEA!B1847+1,0,TCEA!B1847+1)</f>
        <v>46955</v>
      </c>
      <c r="C1848">
        <f ca="1">+SUMIF(SIMULADOR2!$C$36:$C$155,B1848,SIMULADOR2!$S$36:$S$155)</f>
        <v>0</v>
      </c>
    </row>
    <row r="1849" spans="1:3" x14ac:dyDescent="0.2">
      <c r="A1849">
        <f t="shared" si="28"/>
        <v>1847</v>
      </c>
      <c r="B1849" s="28">
        <f ca="1">+IF(SIMULADOR2!$C$155&lt;TCEA!B1848+1,0,TCEA!B1848+1)</f>
        <v>46956</v>
      </c>
      <c r="C1849">
        <f ca="1">+SUMIF(SIMULADOR2!$C$36:$C$155,B1849,SIMULADOR2!$S$36:$S$155)</f>
        <v>0</v>
      </c>
    </row>
    <row r="1850" spans="1:3" x14ac:dyDescent="0.2">
      <c r="A1850">
        <f t="shared" si="28"/>
        <v>1848</v>
      </c>
      <c r="B1850" s="28">
        <f ca="1">+IF(SIMULADOR2!$C$155&lt;TCEA!B1849+1,0,TCEA!B1849+1)</f>
        <v>46957</v>
      </c>
      <c r="C1850">
        <f ca="1">+SUMIF(SIMULADOR2!$C$36:$C$155,B1850,SIMULADOR2!$S$36:$S$155)</f>
        <v>0</v>
      </c>
    </row>
    <row r="1851" spans="1:3" x14ac:dyDescent="0.2">
      <c r="A1851">
        <f t="shared" si="28"/>
        <v>1849</v>
      </c>
      <c r="B1851" s="28">
        <f ca="1">+IF(SIMULADOR2!$C$155&lt;TCEA!B1850+1,0,TCEA!B1850+1)</f>
        <v>46958</v>
      </c>
      <c r="C1851">
        <f ca="1">+SUMIF(SIMULADOR2!$C$36:$C$155,B1851,SIMULADOR2!$S$36:$S$155)</f>
        <v>0</v>
      </c>
    </row>
    <row r="1852" spans="1:3" x14ac:dyDescent="0.2">
      <c r="A1852">
        <f t="shared" si="28"/>
        <v>1850</v>
      </c>
      <c r="B1852" s="28">
        <f ca="1">+IF(SIMULADOR2!$C$155&lt;TCEA!B1851+1,0,TCEA!B1851+1)</f>
        <v>46959</v>
      </c>
      <c r="C1852">
        <f ca="1">+SUMIF(SIMULADOR2!$C$36:$C$155,B1852,SIMULADOR2!$S$36:$S$155)</f>
        <v>0</v>
      </c>
    </row>
    <row r="1853" spans="1:3" x14ac:dyDescent="0.2">
      <c r="A1853">
        <f t="shared" si="28"/>
        <v>1851</v>
      </c>
      <c r="B1853" s="28">
        <f ca="1">+IF(SIMULADOR2!$C$155&lt;TCEA!B1852+1,0,TCEA!B1852+1)</f>
        <v>46960</v>
      </c>
      <c r="C1853">
        <f ca="1">+SUMIF(SIMULADOR2!$C$36:$C$155,B1853,SIMULADOR2!$S$36:$S$155)</f>
        <v>0</v>
      </c>
    </row>
    <row r="1854" spans="1:3" x14ac:dyDescent="0.2">
      <c r="A1854">
        <f t="shared" si="28"/>
        <v>1852</v>
      </c>
      <c r="B1854" s="28">
        <f ca="1">+IF(SIMULADOR2!$C$155&lt;TCEA!B1853+1,0,TCEA!B1853+1)</f>
        <v>46961</v>
      </c>
      <c r="C1854">
        <f ca="1">+SUMIF(SIMULADOR2!$C$36:$C$155,B1854,SIMULADOR2!$S$36:$S$155)</f>
        <v>0</v>
      </c>
    </row>
    <row r="1855" spans="1:3" x14ac:dyDescent="0.2">
      <c r="A1855">
        <f t="shared" si="28"/>
        <v>1853</v>
      </c>
      <c r="B1855" s="28">
        <f ca="1">+IF(SIMULADOR2!$C$155&lt;TCEA!B1854+1,0,TCEA!B1854+1)</f>
        <v>46962</v>
      </c>
      <c r="C1855">
        <f ca="1">+SUMIF(SIMULADOR2!$C$36:$C$155,B1855,SIMULADOR2!$S$36:$S$155)</f>
        <v>0</v>
      </c>
    </row>
    <row r="1856" spans="1:3" x14ac:dyDescent="0.2">
      <c r="A1856">
        <f t="shared" si="28"/>
        <v>1854</v>
      </c>
      <c r="B1856" s="28">
        <f ca="1">+IF(SIMULADOR2!$C$155&lt;TCEA!B1855+1,0,TCEA!B1855+1)</f>
        <v>46963</v>
      </c>
      <c r="C1856">
        <f ca="1">+SUMIF(SIMULADOR2!$C$36:$C$155,B1856,SIMULADOR2!$S$36:$S$155)</f>
        <v>0</v>
      </c>
    </row>
    <row r="1857" spans="1:3" x14ac:dyDescent="0.2">
      <c r="A1857">
        <f t="shared" si="28"/>
        <v>1855</v>
      </c>
      <c r="B1857" s="28">
        <f ca="1">+IF(SIMULADOR2!$C$155&lt;TCEA!B1856+1,0,TCEA!B1856+1)</f>
        <v>46964</v>
      </c>
      <c r="C1857">
        <f ca="1">+SUMIF(SIMULADOR2!$C$36:$C$155,B1857,SIMULADOR2!$S$36:$S$155)</f>
        <v>0</v>
      </c>
    </row>
    <row r="1858" spans="1:3" x14ac:dyDescent="0.2">
      <c r="A1858">
        <f t="shared" si="28"/>
        <v>1856</v>
      </c>
      <c r="B1858" s="28">
        <f ca="1">+IF(SIMULADOR2!$C$155&lt;TCEA!B1857+1,0,TCEA!B1857+1)</f>
        <v>46965</v>
      </c>
      <c r="C1858">
        <f ca="1">+SUMIF(SIMULADOR2!$C$36:$C$155,B1858,SIMULADOR2!$S$36:$S$155)</f>
        <v>0</v>
      </c>
    </row>
    <row r="1859" spans="1:3" x14ac:dyDescent="0.2">
      <c r="A1859">
        <f t="shared" si="28"/>
        <v>1857</v>
      </c>
      <c r="B1859" s="28">
        <f ca="1">+IF(SIMULADOR2!$C$155&lt;TCEA!B1858+1,0,TCEA!B1858+1)</f>
        <v>46966</v>
      </c>
      <c r="C1859">
        <f ca="1">+SUMIF(SIMULADOR2!$C$36:$C$155,B1859,SIMULADOR2!$S$36:$S$155)</f>
        <v>0</v>
      </c>
    </row>
    <row r="1860" spans="1:3" x14ac:dyDescent="0.2">
      <c r="A1860">
        <f t="shared" si="28"/>
        <v>1858</v>
      </c>
      <c r="B1860" s="28">
        <f ca="1">+IF(SIMULADOR2!$C$155&lt;TCEA!B1859+1,0,TCEA!B1859+1)</f>
        <v>46967</v>
      </c>
      <c r="C1860">
        <f ca="1">+SUMIF(SIMULADOR2!$C$36:$C$155,B1860,SIMULADOR2!$S$36:$S$155)</f>
        <v>0</v>
      </c>
    </row>
    <row r="1861" spans="1:3" x14ac:dyDescent="0.2">
      <c r="A1861">
        <f t="shared" ref="A1861:A1924" si="29">+A1860+1</f>
        <v>1859</v>
      </c>
      <c r="B1861" s="28">
        <f ca="1">+IF(SIMULADOR2!$C$155&lt;TCEA!B1860+1,0,TCEA!B1860+1)</f>
        <v>46968</v>
      </c>
      <c r="C1861">
        <f ca="1">+SUMIF(SIMULADOR2!$C$36:$C$155,B1861,SIMULADOR2!$S$36:$S$155)</f>
        <v>0</v>
      </c>
    </row>
    <row r="1862" spans="1:3" x14ac:dyDescent="0.2">
      <c r="A1862">
        <f t="shared" si="29"/>
        <v>1860</v>
      </c>
      <c r="B1862" s="28">
        <f ca="1">+IF(SIMULADOR2!$C$155&lt;TCEA!B1861+1,0,TCEA!B1861+1)</f>
        <v>46969</v>
      </c>
      <c r="C1862">
        <f ca="1">+SUMIF(SIMULADOR2!$C$36:$C$155,B1862,SIMULADOR2!$S$36:$S$155)</f>
        <v>0</v>
      </c>
    </row>
    <row r="1863" spans="1:3" x14ac:dyDescent="0.2">
      <c r="A1863">
        <f t="shared" si="29"/>
        <v>1861</v>
      </c>
      <c r="B1863" s="28">
        <f ca="1">+IF(SIMULADOR2!$C$155&lt;TCEA!B1862+1,0,TCEA!B1862+1)</f>
        <v>46970</v>
      </c>
      <c r="C1863">
        <f ca="1">+SUMIF(SIMULADOR2!$C$36:$C$155,B1863,SIMULADOR2!$S$36:$S$155)</f>
        <v>0</v>
      </c>
    </row>
    <row r="1864" spans="1:3" x14ac:dyDescent="0.2">
      <c r="A1864">
        <f t="shared" si="29"/>
        <v>1862</v>
      </c>
      <c r="B1864" s="28">
        <f ca="1">+IF(SIMULADOR2!$C$155&lt;TCEA!B1863+1,0,TCEA!B1863+1)</f>
        <v>46971</v>
      </c>
      <c r="C1864">
        <f ca="1">+SUMIF(SIMULADOR2!$C$36:$C$155,B1864,SIMULADOR2!$S$36:$S$155)</f>
        <v>0</v>
      </c>
    </row>
    <row r="1865" spans="1:3" x14ac:dyDescent="0.2">
      <c r="A1865">
        <f t="shared" si="29"/>
        <v>1863</v>
      </c>
      <c r="B1865" s="28">
        <f ca="1">+IF(SIMULADOR2!$C$155&lt;TCEA!B1864+1,0,TCEA!B1864+1)</f>
        <v>46972</v>
      </c>
      <c r="C1865">
        <f ca="1">+SUMIF(SIMULADOR2!$C$36:$C$155,B1865,SIMULADOR2!$S$36:$S$155)</f>
        <v>0</v>
      </c>
    </row>
    <row r="1866" spans="1:3" x14ac:dyDescent="0.2">
      <c r="A1866">
        <f t="shared" si="29"/>
        <v>1864</v>
      </c>
      <c r="B1866" s="28">
        <f ca="1">+IF(SIMULADOR2!$C$155&lt;TCEA!B1865+1,0,TCEA!B1865+1)</f>
        <v>46973</v>
      </c>
      <c r="C1866">
        <f ca="1">+SUMIF(SIMULADOR2!$C$36:$C$155,B1866,SIMULADOR2!$S$36:$S$155)</f>
        <v>0</v>
      </c>
    </row>
    <row r="1867" spans="1:3" x14ac:dyDescent="0.2">
      <c r="A1867">
        <f t="shared" si="29"/>
        <v>1865</v>
      </c>
      <c r="B1867" s="28">
        <f ca="1">+IF(SIMULADOR2!$C$155&lt;TCEA!B1866+1,0,TCEA!B1866+1)</f>
        <v>46974</v>
      </c>
      <c r="C1867">
        <f ca="1">+SUMIF(SIMULADOR2!$C$36:$C$155,B1867,SIMULADOR2!$S$36:$S$155)</f>
        <v>0</v>
      </c>
    </row>
    <row r="1868" spans="1:3" x14ac:dyDescent="0.2">
      <c r="A1868">
        <f t="shared" si="29"/>
        <v>1866</v>
      </c>
      <c r="B1868" s="28">
        <f ca="1">+IF(SIMULADOR2!$C$155&lt;TCEA!B1867+1,0,TCEA!B1867+1)</f>
        <v>46975</v>
      </c>
      <c r="C1868">
        <f ca="1">+SUMIF(SIMULADOR2!$C$36:$C$155,B1868,SIMULADOR2!$S$36:$S$155)</f>
        <v>0</v>
      </c>
    </row>
    <row r="1869" spans="1:3" x14ac:dyDescent="0.2">
      <c r="A1869">
        <f t="shared" si="29"/>
        <v>1867</v>
      </c>
      <c r="B1869" s="28">
        <f ca="1">+IF(SIMULADOR2!$C$155&lt;TCEA!B1868+1,0,TCEA!B1868+1)</f>
        <v>46976</v>
      </c>
      <c r="C1869">
        <f ca="1">+SUMIF(SIMULADOR2!$C$36:$C$155,B1869,SIMULADOR2!$S$36:$S$155)</f>
        <v>0</v>
      </c>
    </row>
    <row r="1870" spans="1:3" x14ac:dyDescent="0.2">
      <c r="A1870">
        <f t="shared" si="29"/>
        <v>1868</v>
      </c>
      <c r="B1870" s="28">
        <f ca="1">+IF(SIMULADOR2!$C$155&lt;TCEA!B1869+1,0,TCEA!B1869+1)</f>
        <v>46977</v>
      </c>
      <c r="C1870">
        <f ca="1">+SUMIF(SIMULADOR2!$C$36:$C$155,B1870,SIMULADOR2!$S$36:$S$155)</f>
        <v>0</v>
      </c>
    </row>
    <row r="1871" spans="1:3" x14ac:dyDescent="0.2">
      <c r="A1871">
        <f t="shared" si="29"/>
        <v>1869</v>
      </c>
      <c r="B1871" s="28">
        <f ca="1">+IF(SIMULADOR2!$C$155&lt;TCEA!B1870+1,0,TCEA!B1870+1)</f>
        <v>46978</v>
      </c>
      <c r="C1871">
        <f ca="1">+SUMIF(SIMULADOR2!$C$36:$C$155,B1871,SIMULADOR2!$S$36:$S$155)</f>
        <v>0</v>
      </c>
    </row>
    <row r="1872" spans="1:3" x14ac:dyDescent="0.2">
      <c r="A1872">
        <f t="shared" si="29"/>
        <v>1870</v>
      </c>
      <c r="B1872" s="28">
        <f ca="1">+IF(SIMULADOR2!$C$155&lt;TCEA!B1871+1,0,TCEA!B1871+1)</f>
        <v>46979</v>
      </c>
      <c r="C1872">
        <f ca="1">+SUMIF(SIMULADOR2!$C$36:$C$155,B1872,SIMULADOR2!$S$36:$S$155)</f>
        <v>0</v>
      </c>
    </row>
    <row r="1873" spans="1:3" x14ac:dyDescent="0.2">
      <c r="A1873">
        <f t="shared" si="29"/>
        <v>1871</v>
      </c>
      <c r="B1873" s="28">
        <f ca="1">+IF(SIMULADOR2!$C$155&lt;TCEA!B1872+1,0,TCEA!B1872+1)</f>
        <v>46980</v>
      </c>
      <c r="C1873">
        <f ca="1">+SUMIF(SIMULADOR2!$C$36:$C$155,B1873,SIMULADOR2!$S$36:$S$155)</f>
        <v>0</v>
      </c>
    </row>
    <row r="1874" spans="1:3" x14ac:dyDescent="0.2">
      <c r="A1874">
        <f t="shared" si="29"/>
        <v>1872</v>
      </c>
      <c r="B1874" s="28">
        <f ca="1">+IF(SIMULADOR2!$C$155&lt;TCEA!B1873+1,0,TCEA!B1873+1)</f>
        <v>46981</v>
      </c>
      <c r="C1874">
        <f ca="1">+SUMIF(SIMULADOR2!$C$36:$C$155,B1874,SIMULADOR2!$S$36:$S$155)</f>
        <v>0</v>
      </c>
    </row>
    <row r="1875" spans="1:3" x14ac:dyDescent="0.2">
      <c r="A1875">
        <f t="shared" si="29"/>
        <v>1873</v>
      </c>
      <c r="B1875" s="28">
        <f ca="1">+IF(SIMULADOR2!$C$155&lt;TCEA!B1874+1,0,TCEA!B1874+1)</f>
        <v>46982</v>
      </c>
      <c r="C1875">
        <f ca="1">+SUMIF(SIMULADOR2!$C$36:$C$155,B1875,SIMULADOR2!$S$36:$S$155)</f>
        <v>0</v>
      </c>
    </row>
    <row r="1876" spans="1:3" x14ac:dyDescent="0.2">
      <c r="A1876">
        <f t="shared" si="29"/>
        <v>1874</v>
      </c>
      <c r="B1876" s="28">
        <f ca="1">+IF(SIMULADOR2!$C$155&lt;TCEA!B1875+1,0,TCEA!B1875+1)</f>
        <v>46983</v>
      </c>
      <c r="C1876">
        <f ca="1">+SUMIF(SIMULADOR2!$C$36:$C$155,B1876,SIMULADOR2!$S$36:$S$155)</f>
        <v>0</v>
      </c>
    </row>
    <row r="1877" spans="1:3" x14ac:dyDescent="0.2">
      <c r="A1877">
        <f t="shared" si="29"/>
        <v>1875</v>
      </c>
      <c r="B1877" s="28">
        <f ca="1">+IF(SIMULADOR2!$C$155&lt;TCEA!B1876+1,0,TCEA!B1876+1)</f>
        <v>46984</v>
      </c>
      <c r="C1877">
        <f ca="1">+SUMIF(SIMULADOR2!$C$36:$C$155,B1877,SIMULADOR2!$S$36:$S$155)</f>
        <v>0</v>
      </c>
    </row>
    <row r="1878" spans="1:3" x14ac:dyDescent="0.2">
      <c r="A1878">
        <f t="shared" si="29"/>
        <v>1876</v>
      </c>
      <c r="B1878" s="28">
        <f ca="1">+IF(SIMULADOR2!$C$155&lt;TCEA!B1877+1,0,TCEA!B1877+1)</f>
        <v>46985</v>
      </c>
      <c r="C1878">
        <f ca="1">+SUMIF(SIMULADOR2!$C$36:$C$155,B1878,SIMULADOR2!$S$36:$S$155)</f>
        <v>0</v>
      </c>
    </row>
    <row r="1879" spans="1:3" x14ac:dyDescent="0.2">
      <c r="A1879">
        <f t="shared" si="29"/>
        <v>1877</v>
      </c>
      <c r="B1879" s="28">
        <f ca="1">+IF(SIMULADOR2!$C$155&lt;TCEA!B1878+1,0,TCEA!B1878+1)</f>
        <v>46986</v>
      </c>
      <c r="C1879">
        <f ca="1">+SUMIF(SIMULADOR2!$C$36:$C$155,B1879,SIMULADOR2!$S$36:$S$155)</f>
        <v>0</v>
      </c>
    </row>
    <row r="1880" spans="1:3" x14ac:dyDescent="0.2">
      <c r="A1880">
        <f t="shared" si="29"/>
        <v>1878</v>
      </c>
      <c r="B1880" s="28">
        <f ca="1">+IF(SIMULADOR2!$C$155&lt;TCEA!B1879+1,0,TCEA!B1879+1)</f>
        <v>46987</v>
      </c>
      <c r="C1880">
        <f ca="1">+SUMIF(SIMULADOR2!$C$36:$C$155,B1880,SIMULADOR2!$S$36:$S$155)</f>
        <v>0</v>
      </c>
    </row>
    <row r="1881" spans="1:3" x14ac:dyDescent="0.2">
      <c r="A1881">
        <f t="shared" si="29"/>
        <v>1879</v>
      </c>
      <c r="B1881" s="28">
        <f ca="1">+IF(SIMULADOR2!$C$155&lt;TCEA!B1880+1,0,TCEA!B1880+1)</f>
        <v>46988</v>
      </c>
      <c r="C1881">
        <f ca="1">+SUMIF(SIMULADOR2!$C$36:$C$155,B1881,SIMULADOR2!$S$36:$S$155)</f>
        <v>0</v>
      </c>
    </row>
    <row r="1882" spans="1:3" x14ac:dyDescent="0.2">
      <c r="A1882">
        <f t="shared" si="29"/>
        <v>1880</v>
      </c>
      <c r="B1882" s="28">
        <f ca="1">+IF(SIMULADOR2!$C$155&lt;TCEA!B1881+1,0,TCEA!B1881+1)</f>
        <v>46989</v>
      </c>
      <c r="C1882">
        <f ca="1">+SUMIF(SIMULADOR2!$C$36:$C$155,B1882,SIMULADOR2!$S$36:$S$155)</f>
        <v>0</v>
      </c>
    </row>
    <row r="1883" spans="1:3" x14ac:dyDescent="0.2">
      <c r="A1883">
        <f t="shared" si="29"/>
        <v>1881</v>
      </c>
      <c r="B1883" s="28">
        <f ca="1">+IF(SIMULADOR2!$C$155&lt;TCEA!B1882+1,0,TCEA!B1882+1)</f>
        <v>46990</v>
      </c>
      <c r="C1883">
        <f ca="1">+SUMIF(SIMULADOR2!$C$36:$C$155,B1883,SIMULADOR2!$S$36:$S$155)</f>
        <v>0</v>
      </c>
    </row>
    <row r="1884" spans="1:3" x14ac:dyDescent="0.2">
      <c r="A1884">
        <f t="shared" si="29"/>
        <v>1882</v>
      </c>
      <c r="B1884" s="28">
        <f ca="1">+IF(SIMULADOR2!$C$155&lt;TCEA!B1883+1,0,TCEA!B1883+1)</f>
        <v>46991</v>
      </c>
      <c r="C1884">
        <f ca="1">+SUMIF(SIMULADOR2!$C$36:$C$155,B1884,SIMULADOR2!$S$36:$S$155)</f>
        <v>0</v>
      </c>
    </row>
    <row r="1885" spans="1:3" x14ac:dyDescent="0.2">
      <c r="A1885">
        <f t="shared" si="29"/>
        <v>1883</v>
      </c>
      <c r="B1885" s="28">
        <f ca="1">+IF(SIMULADOR2!$C$155&lt;TCEA!B1884+1,0,TCEA!B1884+1)</f>
        <v>46992</v>
      </c>
      <c r="C1885">
        <f ca="1">+SUMIF(SIMULADOR2!$C$36:$C$155,B1885,SIMULADOR2!$S$36:$S$155)</f>
        <v>0</v>
      </c>
    </row>
    <row r="1886" spans="1:3" x14ac:dyDescent="0.2">
      <c r="A1886">
        <f t="shared" si="29"/>
        <v>1884</v>
      </c>
      <c r="B1886" s="28">
        <f ca="1">+IF(SIMULADOR2!$C$155&lt;TCEA!B1885+1,0,TCEA!B1885+1)</f>
        <v>46993</v>
      </c>
      <c r="C1886">
        <f ca="1">+SUMIF(SIMULADOR2!$C$36:$C$155,B1886,SIMULADOR2!$S$36:$S$155)</f>
        <v>0</v>
      </c>
    </row>
    <row r="1887" spans="1:3" x14ac:dyDescent="0.2">
      <c r="A1887">
        <f t="shared" si="29"/>
        <v>1885</v>
      </c>
      <c r="B1887" s="28">
        <f ca="1">+IF(SIMULADOR2!$C$155&lt;TCEA!B1886+1,0,TCEA!B1886+1)</f>
        <v>46994</v>
      </c>
      <c r="C1887">
        <f ca="1">+SUMIF(SIMULADOR2!$C$36:$C$155,B1887,SIMULADOR2!$S$36:$S$155)</f>
        <v>0</v>
      </c>
    </row>
    <row r="1888" spans="1:3" x14ac:dyDescent="0.2">
      <c r="A1888">
        <f t="shared" si="29"/>
        <v>1886</v>
      </c>
      <c r="B1888" s="28">
        <f ca="1">+IF(SIMULADOR2!$C$155&lt;TCEA!B1887+1,0,TCEA!B1887+1)</f>
        <v>46995</v>
      </c>
      <c r="C1888">
        <f ca="1">+SUMIF(SIMULADOR2!$C$36:$C$155,B1888,SIMULADOR2!$S$36:$S$155)</f>
        <v>0</v>
      </c>
    </row>
    <row r="1889" spans="1:3" x14ac:dyDescent="0.2">
      <c r="A1889">
        <f t="shared" si="29"/>
        <v>1887</v>
      </c>
      <c r="B1889" s="28">
        <f ca="1">+IF(SIMULADOR2!$C$155&lt;TCEA!B1888+1,0,TCEA!B1888+1)</f>
        <v>46996</v>
      </c>
      <c r="C1889">
        <f ca="1">+SUMIF(SIMULADOR2!$C$36:$C$155,B1889,SIMULADOR2!$S$36:$S$155)</f>
        <v>0</v>
      </c>
    </row>
    <row r="1890" spans="1:3" x14ac:dyDescent="0.2">
      <c r="A1890">
        <f t="shared" si="29"/>
        <v>1888</v>
      </c>
      <c r="B1890" s="28">
        <f ca="1">+IF(SIMULADOR2!$C$155&lt;TCEA!B1889+1,0,TCEA!B1889+1)</f>
        <v>46997</v>
      </c>
      <c r="C1890">
        <f ca="1">+SUMIF(SIMULADOR2!$C$36:$C$155,B1890,SIMULADOR2!$S$36:$S$155)</f>
        <v>0</v>
      </c>
    </row>
    <row r="1891" spans="1:3" x14ac:dyDescent="0.2">
      <c r="A1891">
        <f t="shared" si="29"/>
        <v>1889</v>
      </c>
      <c r="B1891" s="28">
        <f ca="1">+IF(SIMULADOR2!$C$155&lt;TCEA!B1890+1,0,TCEA!B1890+1)</f>
        <v>46998</v>
      </c>
      <c r="C1891">
        <f ca="1">+SUMIF(SIMULADOR2!$C$36:$C$155,B1891,SIMULADOR2!$S$36:$S$155)</f>
        <v>0</v>
      </c>
    </row>
    <row r="1892" spans="1:3" x14ac:dyDescent="0.2">
      <c r="A1892">
        <f t="shared" si="29"/>
        <v>1890</v>
      </c>
      <c r="B1892" s="28">
        <f ca="1">+IF(SIMULADOR2!$C$155&lt;TCEA!B1891+1,0,TCEA!B1891+1)</f>
        <v>46999</v>
      </c>
      <c r="C1892">
        <f ca="1">+SUMIF(SIMULADOR2!$C$36:$C$155,B1892,SIMULADOR2!$S$36:$S$155)</f>
        <v>0</v>
      </c>
    </row>
    <row r="1893" spans="1:3" x14ac:dyDescent="0.2">
      <c r="A1893">
        <f t="shared" si="29"/>
        <v>1891</v>
      </c>
      <c r="B1893" s="28">
        <f ca="1">+IF(SIMULADOR2!$C$155&lt;TCEA!B1892+1,0,TCEA!B1892+1)</f>
        <v>47000</v>
      </c>
      <c r="C1893">
        <f ca="1">+SUMIF(SIMULADOR2!$C$36:$C$155,B1893,SIMULADOR2!$S$36:$S$155)</f>
        <v>0</v>
      </c>
    </row>
    <row r="1894" spans="1:3" x14ac:dyDescent="0.2">
      <c r="A1894">
        <f t="shared" si="29"/>
        <v>1892</v>
      </c>
      <c r="B1894" s="28">
        <f ca="1">+IF(SIMULADOR2!$C$155&lt;TCEA!B1893+1,0,TCEA!B1893+1)</f>
        <v>47001</v>
      </c>
      <c r="C1894">
        <f ca="1">+SUMIF(SIMULADOR2!$C$36:$C$155,B1894,SIMULADOR2!$S$36:$S$155)</f>
        <v>0</v>
      </c>
    </row>
    <row r="1895" spans="1:3" x14ac:dyDescent="0.2">
      <c r="A1895">
        <f t="shared" si="29"/>
        <v>1893</v>
      </c>
      <c r="B1895" s="28">
        <f ca="1">+IF(SIMULADOR2!$C$155&lt;TCEA!B1894+1,0,TCEA!B1894+1)</f>
        <v>47002</v>
      </c>
      <c r="C1895">
        <f ca="1">+SUMIF(SIMULADOR2!$C$36:$C$155,B1895,SIMULADOR2!$S$36:$S$155)</f>
        <v>0</v>
      </c>
    </row>
    <row r="1896" spans="1:3" x14ac:dyDescent="0.2">
      <c r="A1896">
        <f t="shared" si="29"/>
        <v>1894</v>
      </c>
      <c r="B1896" s="28">
        <f ca="1">+IF(SIMULADOR2!$C$155&lt;TCEA!B1895+1,0,TCEA!B1895+1)</f>
        <v>47003</v>
      </c>
      <c r="C1896">
        <f ca="1">+SUMIF(SIMULADOR2!$C$36:$C$155,B1896,SIMULADOR2!$S$36:$S$155)</f>
        <v>0</v>
      </c>
    </row>
    <row r="1897" spans="1:3" x14ac:dyDescent="0.2">
      <c r="A1897">
        <f t="shared" si="29"/>
        <v>1895</v>
      </c>
      <c r="B1897" s="28">
        <f ca="1">+IF(SIMULADOR2!$C$155&lt;TCEA!B1896+1,0,TCEA!B1896+1)</f>
        <v>47004</v>
      </c>
      <c r="C1897">
        <f ca="1">+SUMIF(SIMULADOR2!$C$36:$C$155,B1897,SIMULADOR2!$S$36:$S$155)</f>
        <v>0</v>
      </c>
    </row>
    <row r="1898" spans="1:3" x14ac:dyDescent="0.2">
      <c r="A1898">
        <f t="shared" si="29"/>
        <v>1896</v>
      </c>
      <c r="B1898" s="28">
        <f ca="1">+IF(SIMULADOR2!$C$155&lt;TCEA!B1897+1,0,TCEA!B1897+1)</f>
        <v>47005</v>
      </c>
      <c r="C1898">
        <f ca="1">+SUMIF(SIMULADOR2!$C$36:$C$155,B1898,SIMULADOR2!$S$36:$S$155)</f>
        <v>0</v>
      </c>
    </row>
    <row r="1899" spans="1:3" x14ac:dyDescent="0.2">
      <c r="A1899">
        <f t="shared" si="29"/>
        <v>1897</v>
      </c>
      <c r="B1899" s="28">
        <f ca="1">+IF(SIMULADOR2!$C$155&lt;TCEA!B1898+1,0,TCEA!B1898+1)</f>
        <v>47006</v>
      </c>
      <c r="C1899">
        <f ca="1">+SUMIF(SIMULADOR2!$C$36:$C$155,B1899,SIMULADOR2!$S$36:$S$155)</f>
        <v>0</v>
      </c>
    </row>
    <row r="1900" spans="1:3" x14ac:dyDescent="0.2">
      <c r="A1900">
        <f t="shared" si="29"/>
        <v>1898</v>
      </c>
      <c r="B1900" s="28">
        <f ca="1">+IF(SIMULADOR2!$C$155&lt;TCEA!B1899+1,0,TCEA!B1899+1)</f>
        <v>47007</v>
      </c>
      <c r="C1900">
        <f ca="1">+SUMIF(SIMULADOR2!$C$36:$C$155,B1900,SIMULADOR2!$S$36:$S$155)</f>
        <v>0</v>
      </c>
    </row>
    <row r="1901" spans="1:3" x14ac:dyDescent="0.2">
      <c r="A1901">
        <f t="shared" si="29"/>
        <v>1899</v>
      </c>
      <c r="B1901" s="28">
        <f ca="1">+IF(SIMULADOR2!$C$155&lt;TCEA!B1900+1,0,TCEA!B1900+1)</f>
        <v>47008</v>
      </c>
      <c r="C1901">
        <f ca="1">+SUMIF(SIMULADOR2!$C$36:$C$155,B1901,SIMULADOR2!$S$36:$S$155)</f>
        <v>0</v>
      </c>
    </row>
    <row r="1902" spans="1:3" x14ac:dyDescent="0.2">
      <c r="A1902">
        <f t="shared" si="29"/>
        <v>1900</v>
      </c>
      <c r="B1902" s="28">
        <f ca="1">+IF(SIMULADOR2!$C$155&lt;TCEA!B1901+1,0,TCEA!B1901+1)</f>
        <v>47009</v>
      </c>
      <c r="C1902">
        <f ca="1">+SUMIF(SIMULADOR2!$C$36:$C$155,B1902,SIMULADOR2!$S$36:$S$155)</f>
        <v>0</v>
      </c>
    </row>
    <row r="1903" spans="1:3" x14ac:dyDescent="0.2">
      <c r="A1903">
        <f t="shared" si="29"/>
        <v>1901</v>
      </c>
      <c r="B1903" s="28">
        <f ca="1">+IF(SIMULADOR2!$C$155&lt;TCEA!B1902+1,0,TCEA!B1902+1)</f>
        <v>47010</v>
      </c>
      <c r="C1903">
        <f ca="1">+SUMIF(SIMULADOR2!$C$36:$C$155,B1903,SIMULADOR2!$S$36:$S$155)</f>
        <v>0</v>
      </c>
    </row>
    <row r="1904" spans="1:3" x14ac:dyDescent="0.2">
      <c r="A1904">
        <f t="shared" si="29"/>
        <v>1902</v>
      </c>
      <c r="B1904" s="28">
        <f ca="1">+IF(SIMULADOR2!$C$155&lt;TCEA!B1903+1,0,TCEA!B1903+1)</f>
        <v>47011</v>
      </c>
      <c r="C1904">
        <f ca="1">+SUMIF(SIMULADOR2!$C$36:$C$155,B1904,SIMULADOR2!$S$36:$S$155)</f>
        <v>0</v>
      </c>
    </row>
    <row r="1905" spans="1:3" x14ac:dyDescent="0.2">
      <c r="A1905">
        <f t="shared" si="29"/>
        <v>1903</v>
      </c>
      <c r="B1905" s="28">
        <f ca="1">+IF(SIMULADOR2!$C$155&lt;TCEA!B1904+1,0,TCEA!B1904+1)</f>
        <v>47012</v>
      </c>
      <c r="C1905">
        <f ca="1">+SUMIF(SIMULADOR2!$C$36:$C$155,B1905,SIMULADOR2!$S$36:$S$155)</f>
        <v>0</v>
      </c>
    </row>
    <row r="1906" spans="1:3" x14ac:dyDescent="0.2">
      <c r="A1906">
        <f t="shared" si="29"/>
        <v>1904</v>
      </c>
      <c r="B1906" s="28">
        <f ca="1">+IF(SIMULADOR2!$C$155&lt;TCEA!B1905+1,0,TCEA!B1905+1)</f>
        <v>47013</v>
      </c>
      <c r="C1906">
        <f ca="1">+SUMIF(SIMULADOR2!$C$36:$C$155,B1906,SIMULADOR2!$S$36:$S$155)</f>
        <v>0</v>
      </c>
    </row>
    <row r="1907" spans="1:3" x14ac:dyDescent="0.2">
      <c r="A1907">
        <f t="shared" si="29"/>
        <v>1905</v>
      </c>
      <c r="B1907" s="28">
        <f ca="1">+IF(SIMULADOR2!$C$155&lt;TCEA!B1906+1,0,TCEA!B1906+1)</f>
        <v>47014</v>
      </c>
      <c r="C1907">
        <f ca="1">+SUMIF(SIMULADOR2!$C$36:$C$155,B1907,SIMULADOR2!$S$36:$S$155)</f>
        <v>0</v>
      </c>
    </row>
    <row r="1908" spans="1:3" x14ac:dyDescent="0.2">
      <c r="A1908">
        <f t="shared" si="29"/>
        <v>1906</v>
      </c>
      <c r="B1908" s="28">
        <f ca="1">+IF(SIMULADOR2!$C$155&lt;TCEA!B1907+1,0,TCEA!B1907+1)</f>
        <v>47015</v>
      </c>
      <c r="C1908">
        <f ca="1">+SUMIF(SIMULADOR2!$C$36:$C$155,B1908,SIMULADOR2!$S$36:$S$155)</f>
        <v>0</v>
      </c>
    </row>
    <row r="1909" spans="1:3" x14ac:dyDescent="0.2">
      <c r="A1909">
        <f t="shared" si="29"/>
        <v>1907</v>
      </c>
      <c r="B1909" s="28">
        <f ca="1">+IF(SIMULADOR2!$C$155&lt;TCEA!B1908+1,0,TCEA!B1908+1)</f>
        <v>47016</v>
      </c>
      <c r="C1909">
        <f ca="1">+SUMIF(SIMULADOR2!$C$36:$C$155,B1909,SIMULADOR2!$S$36:$S$155)</f>
        <v>0</v>
      </c>
    </row>
    <row r="1910" spans="1:3" x14ac:dyDescent="0.2">
      <c r="A1910">
        <f t="shared" si="29"/>
        <v>1908</v>
      </c>
      <c r="B1910" s="28">
        <f ca="1">+IF(SIMULADOR2!$C$155&lt;TCEA!B1909+1,0,TCEA!B1909+1)</f>
        <v>47017</v>
      </c>
      <c r="C1910">
        <f ca="1">+SUMIF(SIMULADOR2!$C$36:$C$155,B1910,SIMULADOR2!$S$36:$S$155)</f>
        <v>0</v>
      </c>
    </row>
    <row r="1911" spans="1:3" x14ac:dyDescent="0.2">
      <c r="A1911">
        <f t="shared" si="29"/>
        <v>1909</v>
      </c>
      <c r="B1911" s="28">
        <f ca="1">+IF(SIMULADOR2!$C$155&lt;TCEA!B1910+1,0,TCEA!B1910+1)</f>
        <v>47018</v>
      </c>
      <c r="C1911">
        <f ca="1">+SUMIF(SIMULADOR2!$C$36:$C$155,B1911,SIMULADOR2!$S$36:$S$155)</f>
        <v>0</v>
      </c>
    </row>
    <row r="1912" spans="1:3" x14ac:dyDescent="0.2">
      <c r="A1912">
        <f t="shared" si="29"/>
        <v>1910</v>
      </c>
      <c r="B1912" s="28">
        <f ca="1">+IF(SIMULADOR2!$C$155&lt;TCEA!B1911+1,0,TCEA!B1911+1)</f>
        <v>47019</v>
      </c>
      <c r="C1912">
        <f ca="1">+SUMIF(SIMULADOR2!$C$36:$C$155,B1912,SIMULADOR2!$S$36:$S$155)</f>
        <v>0</v>
      </c>
    </row>
    <row r="1913" spans="1:3" x14ac:dyDescent="0.2">
      <c r="A1913">
        <f t="shared" si="29"/>
        <v>1911</v>
      </c>
      <c r="B1913" s="28">
        <f ca="1">+IF(SIMULADOR2!$C$155&lt;TCEA!B1912+1,0,TCEA!B1912+1)</f>
        <v>47020</v>
      </c>
      <c r="C1913">
        <f ca="1">+SUMIF(SIMULADOR2!$C$36:$C$155,B1913,SIMULADOR2!$S$36:$S$155)</f>
        <v>0</v>
      </c>
    </row>
    <row r="1914" spans="1:3" x14ac:dyDescent="0.2">
      <c r="A1914">
        <f t="shared" si="29"/>
        <v>1912</v>
      </c>
      <c r="B1914" s="28">
        <f ca="1">+IF(SIMULADOR2!$C$155&lt;TCEA!B1913+1,0,TCEA!B1913+1)</f>
        <v>47021</v>
      </c>
      <c r="C1914">
        <f ca="1">+SUMIF(SIMULADOR2!$C$36:$C$155,B1914,SIMULADOR2!$S$36:$S$155)</f>
        <v>0</v>
      </c>
    </row>
    <row r="1915" spans="1:3" x14ac:dyDescent="0.2">
      <c r="A1915">
        <f t="shared" si="29"/>
        <v>1913</v>
      </c>
      <c r="B1915" s="28">
        <f ca="1">+IF(SIMULADOR2!$C$155&lt;TCEA!B1914+1,0,TCEA!B1914+1)</f>
        <v>47022</v>
      </c>
      <c r="C1915">
        <f ca="1">+SUMIF(SIMULADOR2!$C$36:$C$155,B1915,SIMULADOR2!$S$36:$S$155)</f>
        <v>0</v>
      </c>
    </row>
    <row r="1916" spans="1:3" x14ac:dyDescent="0.2">
      <c r="A1916">
        <f t="shared" si="29"/>
        <v>1914</v>
      </c>
      <c r="B1916" s="28">
        <f ca="1">+IF(SIMULADOR2!$C$155&lt;TCEA!B1915+1,0,TCEA!B1915+1)</f>
        <v>47023</v>
      </c>
      <c r="C1916">
        <f ca="1">+SUMIF(SIMULADOR2!$C$36:$C$155,B1916,SIMULADOR2!$S$36:$S$155)</f>
        <v>0</v>
      </c>
    </row>
    <row r="1917" spans="1:3" x14ac:dyDescent="0.2">
      <c r="A1917">
        <f t="shared" si="29"/>
        <v>1915</v>
      </c>
      <c r="B1917" s="28">
        <f ca="1">+IF(SIMULADOR2!$C$155&lt;TCEA!B1916+1,0,TCEA!B1916+1)</f>
        <v>47024</v>
      </c>
      <c r="C1917">
        <f ca="1">+SUMIF(SIMULADOR2!$C$36:$C$155,B1917,SIMULADOR2!$S$36:$S$155)</f>
        <v>0</v>
      </c>
    </row>
    <row r="1918" spans="1:3" x14ac:dyDescent="0.2">
      <c r="A1918">
        <f t="shared" si="29"/>
        <v>1916</v>
      </c>
      <c r="B1918" s="28">
        <f ca="1">+IF(SIMULADOR2!$C$155&lt;TCEA!B1917+1,0,TCEA!B1917+1)</f>
        <v>47025</v>
      </c>
      <c r="C1918">
        <f ca="1">+SUMIF(SIMULADOR2!$C$36:$C$155,B1918,SIMULADOR2!$S$36:$S$155)</f>
        <v>0</v>
      </c>
    </row>
    <row r="1919" spans="1:3" x14ac:dyDescent="0.2">
      <c r="A1919">
        <f t="shared" si="29"/>
        <v>1917</v>
      </c>
      <c r="B1919" s="28">
        <f ca="1">+IF(SIMULADOR2!$C$155&lt;TCEA!B1918+1,0,TCEA!B1918+1)</f>
        <v>47026</v>
      </c>
      <c r="C1919">
        <f ca="1">+SUMIF(SIMULADOR2!$C$36:$C$155,B1919,SIMULADOR2!$S$36:$S$155)</f>
        <v>0</v>
      </c>
    </row>
    <row r="1920" spans="1:3" x14ac:dyDescent="0.2">
      <c r="A1920">
        <f t="shared" si="29"/>
        <v>1918</v>
      </c>
      <c r="B1920" s="28">
        <f ca="1">+IF(SIMULADOR2!$C$155&lt;TCEA!B1919+1,0,TCEA!B1919+1)</f>
        <v>47027</v>
      </c>
      <c r="C1920">
        <f ca="1">+SUMIF(SIMULADOR2!$C$36:$C$155,B1920,SIMULADOR2!$S$36:$S$155)</f>
        <v>0</v>
      </c>
    </row>
    <row r="1921" spans="1:3" x14ac:dyDescent="0.2">
      <c r="A1921">
        <f t="shared" si="29"/>
        <v>1919</v>
      </c>
      <c r="B1921" s="28">
        <f ca="1">+IF(SIMULADOR2!$C$155&lt;TCEA!B1920+1,0,TCEA!B1920+1)</f>
        <v>47028</v>
      </c>
      <c r="C1921">
        <f ca="1">+SUMIF(SIMULADOR2!$C$36:$C$155,B1921,SIMULADOR2!$S$36:$S$155)</f>
        <v>0</v>
      </c>
    </row>
    <row r="1922" spans="1:3" x14ac:dyDescent="0.2">
      <c r="A1922">
        <f t="shared" si="29"/>
        <v>1920</v>
      </c>
      <c r="B1922" s="28">
        <f ca="1">+IF(SIMULADOR2!$C$155&lt;TCEA!B1921+1,0,TCEA!B1921+1)</f>
        <v>47029</v>
      </c>
      <c r="C1922">
        <f ca="1">+SUMIF(SIMULADOR2!$C$36:$C$155,B1922,SIMULADOR2!$S$36:$S$155)</f>
        <v>0</v>
      </c>
    </row>
    <row r="1923" spans="1:3" x14ac:dyDescent="0.2">
      <c r="A1923">
        <f t="shared" si="29"/>
        <v>1921</v>
      </c>
      <c r="B1923" s="28">
        <f ca="1">+IF(SIMULADOR2!$C$155&lt;TCEA!B1922+1,0,TCEA!B1922+1)</f>
        <v>47030</v>
      </c>
      <c r="C1923">
        <f ca="1">+SUMIF(SIMULADOR2!$C$36:$C$155,B1923,SIMULADOR2!$S$36:$S$155)</f>
        <v>0</v>
      </c>
    </row>
    <row r="1924" spans="1:3" x14ac:dyDescent="0.2">
      <c r="A1924">
        <f t="shared" si="29"/>
        <v>1922</v>
      </c>
      <c r="B1924" s="28">
        <f ca="1">+IF(SIMULADOR2!$C$155&lt;TCEA!B1923+1,0,TCEA!B1923+1)</f>
        <v>47031</v>
      </c>
      <c r="C1924">
        <f ca="1">+SUMIF(SIMULADOR2!$C$36:$C$155,B1924,SIMULADOR2!$S$36:$S$155)</f>
        <v>0</v>
      </c>
    </row>
    <row r="1925" spans="1:3" x14ac:dyDescent="0.2">
      <c r="A1925">
        <f t="shared" ref="A1925:A1988" si="30">+A1924+1</f>
        <v>1923</v>
      </c>
      <c r="B1925" s="28">
        <f ca="1">+IF(SIMULADOR2!$C$155&lt;TCEA!B1924+1,0,TCEA!B1924+1)</f>
        <v>47032</v>
      </c>
      <c r="C1925">
        <f ca="1">+SUMIF(SIMULADOR2!$C$36:$C$155,B1925,SIMULADOR2!$S$36:$S$155)</f>
        <v>0</v>
      </c>
    </row>
    <row r="1926" spans="1:3" x14ac:dyDescent="0.2">
      <c r="A1926">
        <f t="shared" si="30"/>
        <v>1924</v>
      </c>
      <c r="B1926" s="28">
        <f ca="1">+IF(SIMULADOR2!$C$155&lt;TCEA!B1925+1,0,TCEA!B1925+1)</f>
        <v>47033</v>
      </c>
      <c r="C1926">
        <f ca="1">+SUMIF(SIMULADOR2!$C$36:$C$155,B1926,SIMULADOR2!$S$36:$S$155)</f>
        <v>0</v>
      </c>
    </row>
    <row r="1927" spans="1:3" x14ac:dyDescent="0.2">
      <c r="A1927">
        <f t="shared" si="30"/>
        <v>1925</v>
      </c>
      <c r="B1927" s="28">
        <f ca="1">+IF(SIMULADOR2!$C$155&lt;TCEA!B1926+1,0,TCEA!B1926+1)</f>
        <v>47034</v>
      </c>
      <c r="C1927">
        <f ca="1">+SUMIF(SIMULADOR2!$C$36:$C$155,B1927,SIMULADOR2!$S$36:$S$155)</f>
        <v>0</v>
      </c>
    </row>
    <row r="1928" spans="1:3" x14ac:dyDescent="0.2">
      <c r="A1928">
        <f t="shared" si="30"/>
        <v>1926</v>
      </c>
      <c r="B1928" s="28">
        <f ca="1">+IF(SIMULADOR2!$C$155&lt;TCEA!B1927+1,0,TCEA!B1927+1)</f>
        <v>47035</v>
      </c>
      <c r="C1928">
        <f ca="1">+SUMIF(SIMULADOR2!$C$36:$C$155,B1928,SIMULADOR2!$S$36:$S$155)</f>
        <v>0</v>
      </c>
    </row>
    <row r="1929" spans="1:3" x14ac:dyDescent="0.2">
      <c r="A1929">
        <f t="shared" si="30"/>
        <v>1927</v>
      </c>
      <c r="B1929" s="28">
        <f ca="1">+IF(SIMULADOR2!$C$155&lt;TCEA!B1928+1,0,TCEA!B1928+1)</f>
        <v>47036</v>
      </c>
      <c r="C1929">
        <f ca="1">+SUMIF(SIMULADOR2!$C$36:$C$155,B1929,SIMULADOR2!$S$36:$S$155)</f>
        <v>0</v>
      </c>
    </row>
    <row r="1930" spans="1:3" x14ac:dyDescent="0.2">
      <c r="A1930">
        <f t="shared" si="30"/>
        <v>1928</v>
      </c>
      <c r="B1930" s="28">
        <f ca="1">+IF(SIMULADOR2!$C$155&lt;TCEA!B1929+1,0,TCEA!B1929+1)</f>
        <v>47037</v>
      </c>
      <c r="C1930">
        <f ca="1">+SUMIF(SIMULADOR2!$C$36:$C$155,B1930,SIMULADOR2!$S$36:$S$155)</f>
        <v>0</v>
      </c>
    </row>
    <row r="1931" spans="1:3" x14ac:dyDescent="0.2">
      <c r="A1931">
        <f t="shared" si="30"/>
        <v>1929</v>
      </c>
      <c r="B1931" s="28">
        <f ca="1">+IF(SIMULADOR2!$C$155&lt;TCEA!B1930+1,0,TCEA!B1930+1)</f>
        <v>47038</v>
      </c>
      <c r="C1931">
        <f ca="1">+SUMIF(SIMULADOR2!$C$36:$C$155,B1931,SIMULADOR2!$S$36:$S$155)</f>
        <v>0</v>
      </c>
    </row>
    <row r="1932" spans="1:3" x14ac:dyDescent="0.2">
      <c r="A1932">
        <f t="shared" si="30"/>
        <v>1930</v>
      </c>
      <c r="B1932" s="28">
        <f ca="1">+IF(SIMULADOR2!$C$155&lt;TCEA!B1931+1,0,TCEA!B1931+1)</f>
        <v>47039</v>
      </c>
      <c r="C1932">
        <f ca="1">+SUMIF(SIMULADOR2!$C$36:$C$155,B1932,SIMULADOR2!$S$36:$S$155)</f>
        <v>0</v>
      </c>
    </row>
    <row r="1933" spans="1:3" x14ac:dyDescent="0.2">
      <c r="A1933">
        <f t="shared" si="30"/>
        <v>1931</v>
      </c>
      <c r="B1933" s="28">
        <f ca="1">+IF(SIMULADOR2!$C$155&lt;TCEA!B1932+1,0,TCEA!B1932+1)</f>
        <v>47040</v>
      </c>
      <c r="C1933">
        <f ca="1">+SUMIF(SIMULADOR2!$C$36:$C$155,B1933,SIMULADOR2!$S$36:$S$155)</f>
        <v>0</v>
      </c>
    </row>
    <row r="1934" spans="1:3" x14ac:dyDescent="0.2">
      <c r="A1934">
        <f t="shared" si="30"/>
        <v>1932</v>
      </c>
      <c r="B1934" s="28">
        <f ca="1">+IF(SIMULADOR2!$C$155&lt;TCEA!B1933+1,0,TCEA!B1933+1)</f>
        <v>47041</v>
      </c>
      <c r="C1934">
        <f ca="1">+SUMIF(SIMULADOR2!$C$36:$C$155,B1934,SIMULADOR2!$S$36:$S$155)</f>
        <v>0</v>
      </c>
    </row>
    <row r="1935" spans="1:3" x14ac:dyDescent="0.2">
      <c r="A1935">
        <f t="shared" si="30"/>
        <v>1933</v>
      </c>
      <c r="B1935" s="28">
        <f ca="1">+IF(SIMULADOR2!$C$155&lt;TCEA!B1934+1,0,TCEA!B1934+1)</f>
        <v>47042</v>
      </c>
      <c r="C1935">
        <f ca="1">+SUMIF(SIMULADOR2!$C$36:$C$155,B1935,SIMULADOR2!$S$36:$S$155)</f>
        <v>0</v>
      </c>
    </row>
    <row r="1936" spans="1:3" x14ac:dyDescent="0.2">
      <c r="A1936">
        <f t="shared" si="30"/>
        <v>1934</v>
      </c>
      <c r="B1936" s="28">
        <f ca="1">+IF(SIMULADOR2!$C$155&lt;TCEA!B1935+1,0,TCEA!B1935+1)</f>
        <v>47043</v>
      </c>
      <c r="C1936">
        <f ca="1">+SUMIF(SIMULADOR2!$C$36:$C$155,B1936,SIMULADOR2!$S$36:$S$155)</f>
        <v>0</v>
      </c>
    </row>
    <row r="1937" spans="1:3" x14ac:dyDescent="0.2">
      <c r="A1937">
        <f t="shared" si="30"/>
        <v>1935</v>
      </c>
      <c r="B1937" s="28">
        <f ca="1">+IF(SIMULADOR2!$C$155&lt;TCEA!B1936+1,0,TCEA!B1936+1)</f>
        <v>47044</v>
      </c>
      <c r="C1937">
        <f ca="1">+SUMIF(SIMULADOR2!$C$36:$C$155,B1937,SIMULADOR2!$S$36:$S$155)</f>
        <v>0</v>
      </c>
    </row>
    <row r="1938" spans="1:3" x14ac:dyDescent="0.2">
      <c r="A1938">
        <f t="shared" si="30"/>
        <v>1936</v>
      </c>
      <c r="B1938" s="28">
        <f ca="1">+IF(SIMULADOR2!$C$155&lt;TCEA!B1937+1,0,TCEA!B1937+1)</f>
        <v>47045</v>
      </c>
      <c r="C1938">
        <f ca="1">+SUMIF(SIMULADOR2!$C$36:$C$155,B1938,SIMULADOR2!$S$36:$S$155)</f>
        <v>0</v>
      </c>
    </row>
    <row r="1939" spans="1:3" x14ac:dyDescent="0.2">
      <c r="A1939">
        <f t="shared" si="30"/>
        <v>1937</v>
      </c>
      <c r="B1939" s="28">
        <f ca="1">+IF(SIMULADOR2!$C$155&lt;TCEA!B1938+1,0,TCEA!B1938+1)</f>
        <v>47046</v>
      </c>
      <c r="C1939">
        <f ca="1">+SUMIF(SIMULADOR2!$C$36:$C$155,B1939,SIMULADOR2!$S$36:$S$155)</f>
        <v>0</v>
      </c>
    </row>
    <row r="1940" spans="1:3" x14ac:dyDescent="0.2">
      <c r="A1940">
        <f t="shared" si="30"/>
        <v>1938</v>
      </c>
      <c r="B1940" s="28">
        <f ca="1">+IF(SIMULADOR2!$C$155&lt;TCEA!B1939+1,0,TCEA!B1939+1)</f>
        <v>47047</v>
      </c>
      <c r="C1940">
        <f ca="1">+SUMIF(SIMULADOR2!$C$36:$C$155,B1940,SIMULADOR2!$S$36:$S$155)</f>
        <v>0</v>
      </c>
    </row>
    <row r="1941" spans="1:3" x14ac:dyDescent="0.2">
      <c r="A1941">
        <f t="shared" si="30"/>
        <v>1939</v>
      </c>
      <c r="B1941" s="28">
        <f ca="1">+IF(SIMULADOR2!$C$155&lt;TCEA!B1940+1,0,TCEA!B1940+1)</f>
        <v>47048</v>
      </c>
      <c r="C1941">
        <f ca="1">+SUMIF(SIMULADOR2!$C$36:$C$155,B1941,SIMULADOR2!$S$36:$S$155)</f>
        <v>0</v>
      </c>
    </row>
    <row r="1942" spans="1:3" x14ac:dyDescent="0.2">
      <c r="A1942">
        <f t="shared" si="30"/>
        <v>1940</v>
      </c>
      <c r="B1942" s="28">
        <f ca="1">+IF(SIMULADOR2!$C$155&lt;TCEA!B1941+1,0,TCEA!B1941+1)</f>
        <v>47049</v>
      </c>
      <c r="C1942">
        <f ca="1">+SUMIF(SIMULADOR2!$C$36:$C$155,B1942,SIMULADOR2!$S$36:$S$155)</f>
        <v>0</v>
      </c>
    </row>
    <row r="1943" spans="1:3" x14ac:dyDescent="0.2">
      <c r="A1943">
        <f t="shared" si="30"/>
        <v>1941</v>
      </c>
      <c r="B1943" s="28">
        <f ca="1">+IF(SIMULADOR2!$C$155&lt;TCEA!B1942+1,0,TCEA!B1942+1)</f>
        <v>47050</v>
      </c>
      <c r="C1943">
        <f ca="1">+SUMIF(SIMULADOR2!$C$36:$C$155,B1943,SIMULADOR2!$S$36:$S$155)</f>
        <v>0</v>
      </c>
    </row>
    <row r="1944" spans="1:3" x14ac:dyDescent="0.2">
      <c r="A1944">
        <f t="shared" si="30"/>
        <v>1942</v>
      </c>
      <c r="B1944" s="28">
        <f ca="1">+IF(SIMULADOR2!$C$155&lt;TCEA!B1943+1,0,TCEA!B1943+1)</f>
        <v>47051</v>
      </c>
      <c r="C1944">
        <f ca="1">+SUMIF(SIMULADOR2!$C$36:$C$155,B1944,SIMULADOR2!$S$36:$S$155)</f>
        <v>0</v>
      </c>
    </row>
    <row r="1945" spans="1:3" x14ac:dyDescent="0.2">
      <c r="A1945">
        <f t="shared" si="30"/>
        <v>1943</v>
      </c>
      <c r="B1945" s="28">
        <f ca="1">+IF(SIMULADOR2!$C$155&lt;TCEA!B1944+1,0,TCEA!B1944+1)</f>
        <v>47052</v>
      </c>
      <c r="C1945">
        <f ca="1">+SUMIF(SIMULADOR2!$C$36:$C$155,B1945,SIMULADOR2!$S$36:$S$155)</f>
        <v>0</v>
      </c>
    </row>
    <row r="1946" spans="1:3" x14ac:dyDescent="0.2">
      <c r="A1946">
        <f t="shared" si="30"/>
        <v>1944</v>
      </c>
      <c r="B1946" s="28">
        <f ca="1">+IF(SIMULADOR2!$C$155&lt;TCEA!B1945+1,0,TCEA!B1945+1)</f>
        <v>47053</v>
      </c>
      <c r="C1946">
        <f ca="1">+SUMIF(SIMULADOR2!$C$36:$C$155,B1946,SIMULADOR2!$S$36:$S$155)</f>
        <v>0</v>
      </c>
    </row>
    <row r="1947" spans="1:3" x14ac:dyDescent="0.2">
      <c r="A1947">
        <f t="shared" si="30"/>
        <v>1945</v>
      </c>
      <c r="B1947" s="28">
        <f ca="1">+IF(SIMULADOR2!$C$155&lt;TCEA!B1946+1,0,TCEA!B1946+1)</f>
        <v>47054</v>
      </c>
      <c r="C1947">
        <f ca="1">+SUMIF(SIMULADOR2!$C$36:$C$155,B1947,SIMULADOR2!$S$36:$S$155)</f>
        <v>0</v>
      </c>
    </row>
    <row r="1948" spans="1:3" x14ac:dyDescent="0.2">
      <c r="A1948">
        <f t="shared" si="30"/>
        <v>1946</v>
      </c>
      <c r="B1948" s="28">
        <f ca="1">+IF(SIMULADOR2!$C$155&lt;TCEA!B1947+1,0,TCEA!B1947+1)</f>
        <v>47055</v>
      </c>
      <c r="C1948">
        <f ca="1">+SUMIF(SIMULADOR2!$C$36:$C$155,B1948,SIMULADOR2!$S$36:$S$155)</f>
        <v>0</v>
      </c>
    </row>
    <row r="1949" spans="1:3" x14ac:dyDescent="0.2">
      <c r="A1949">
        <f t="shared" si="30"/>
        <v>1947</v>
      </c>
      <c r="B1949" s="28">
        <f ca="1">+IF(SIMULADOR2!$C$155&lt;TCEA!B1948+1,0,TCEA!B1948+1)</f>
        <v>47056</v>
      </c>
      <c r="C1949">
        <f ca="1">+SUMIF(SIMULADOR2!$C$36:$C$155,B1949,SIMULADOR2!$S$36:$S$155)</f>
        <v>0</v>
      </c>
    </row>
    <row r="1950" spans="1:3" x14ac:dyDescent="0.2">
      <c r="A1950">
        <f t="shared" si="30"/>
        <v>1948</v>
      </c>
      <c r="B1950" s="28">
        <f ca="1">+IF(SIMULADOR2!$C$155&lt;TCEA!B1949+1,0,TCEA!B1949+1)</f>
        <v>47057</v>
      </c>
      <c r="C1950">
        <f ca="1">+SUMIF(SIMULADOR2!$C$36:$C$155,B1950,SIMULADOR2!$S$36:$S$155)</f>
        <v>0</v>
      </c>
    </row>
    <row r="1951" spans="1:3" x14ac:dyDescent="0.2">
      <c r="A1951">
        <f t="shared" si="30"/>
        <v>1949</v>
      </c>
      <c r="B1951" s="28">
        <f ca="1">+IF(SIMULADOR2!$C$155&lt;TCEA!B1950+1,0,TCEA!B1950+1)</f>
        <v>47058</v>
      </c>
      <c r="C1951">
        <f ca="1">+SUMIF(SIMULADOR2!$C$36:$C$155,B1951,SIMULADOR2!$S$36:$S$155)</f>
        <v>0</v>
      </c>
    </row>
    <row r="1952" spans="1:3" x14ac:dyDescent="0.2">
      <c r="A1952">
        <f t="shared" si="30"/>
        <v>1950</v>
      </c>
      <c r="B1952" s="28">
        <f ca="1">+IF(SIMULADOR2!$C$155&lt;TCEA!B1951+1,0,TCEA!B1951+1)</f>
        <v>47059</v>
      </c>
      <c r="C1952">
        <f ca="1">+SUMIF(SIMULADOR2!$C$36:$C$155,B1952,SIMULADOR2!$S$36:$S$155)</f>
        <v>0</v>
      </c>
    </row>
    <row r="1953" spans="1:3" x14ac:dyDescent="0.2">
      <c r="A1953">
        <f t="shared" si="30"/>
        <v>1951</v>
      </c>
      <c r="B1953" s="28">
        <f ca="1">+IF(SIMULADOR2!$C$155&lt;TCEA!B1952+1,0,TCEA!B1952+1)</f>
        <v>47060</v>
      </c>
      <c r="C1953">
        <f ca="1">+SUMIF(SIMULADOR2!$C$36:$C$155,B1953,SIMULADOR2!$S$36:$S$155)</f>
        <v>0</v>
      </c>
    </row>
    <row r="1954" spans="1:3" x14ac:dyDescent="0.2">
      <c r="A1954">
        <f t="shared" si="30"/>
        <v>1952</v>
      </c>
      <c r="B1954" s="28">
        <f ca="1">+IF(SIMULADOR2!$C$155&lt;TCEA!B1953+1,0,TCEA!B1953+1)</f>
        <v>47061</v>
      </c>
      <c r="C1954">
        <f ca="1">+SUMIF(SIMULADOR2!$C$36:$C$155,B1954,SIMULADOR2!$S$36:$S$155)</f>
        <v>0</v>
      </c>
    </row>
    <row r="1955" spans="1:3" x14ac:dyDescent="0.2">
      <c r="A1955">
        <f t="shared" si="30"/>
        <v>1953</v>
      </c>
      <c r="B1955" s="28">
        <f ca="1">+IF(SIMULADOR2!$C$155&lt;TCEA!B1954+1,0,TCEA!B1954+1)</f>
        <v>47062</v>
      </c>
      <c r="C1955">
        <f ca="1">+SUMIF(SIMULADOR2!$C$36:$C$155,B1955,SIMULADOR2!$S$36:$S$155)</f>
        <v>0</v>
      </c>
    </row>
    <row r="1956" spans="1:3" x14ac:dyDescent="0.2">
      <c r="A1956">
        <f t="shared" si="30"/>
        <v>1954</v>
      </c>
      <c r="B1956" s="28">
        <f ca="1">+IF(SIMULADOR2!$C$155&lt;TCEA!B1955+1,0,TCEA!B1955+1)</f>
        <v>47063</v>
      </c>
      <c r="C1956">
        <f ca="1">+SUMIF(SIMULADOR2!$C$36:$C$155,B1956,SIMULADOR2!$S$36:$S$155)</f>
        <v>0</v>
      </c>
    </row>
    <row r="1957" spans="1:3" x14ac:dyDescent="0.2">
      <c r="A1957">
        <f t="shared" si="30"/>
        <v>1955</v>
      </c>
      <c r="B1957" s="28">
        <f ca="1">+IF(SIMULADOR2!$C$155&lt;TCEA!B1956+1,0,TCEA!B1956+1)</f>
        <v>47064</v>
      </c>
      <c r="C1957">
        <f ca="1">+SUMIF(SIMULADOR2!$C$36:$C$155,B1957,SIMULADOR2!$S$36:$S$155)</f>
        <v>0</v>
      </c>
    </row>
    <row r="1958" spans="1:3" x14ac:dyDescent="0.2">
      <c r="A1958">
        <f t="shared" si="30"/>
        <v>1956</v>
      </c>
      <c r="B1958" s="28">
        <f ca="1">+IF(SIMULADOR2!$C$155&lt;TCEA!B1957+1,0,TCEA!B1957+1)</f>
        <v>47065</v>
      </c>
      <c r="C1958">
        <f ca="1">+SUMIF(SIMULADOR2!$C$36:$C$155,B1958,SIMULADOR2!$S$36:$S$155)</f>
        <v>0</v>
      </c>
    </row>
    <row r="1959" spans="1:3" x14ac:dyDescent="0.2">
      <c r="A1959">
        <f t="shared" si="30"/>
        <v>1957</v>
      </c>
      <c r="B1959" s="28">
        <f ca="1">+IF(SIMULADOR2!$C$155&lt;TCEA!B1958+1,0,TCEA!B1958+1)</f>
        <v>47066</v>
      </c>
      <c r="C1959">
        <f ca="1">+SUMIF(SIMULADOR2!$C$36:$C$155,B1959,SIMULADOR2!$S$36:$S$155)</f>
        <v>0</v>
      </c>
    </row>
    <row r="1960" spans="1:3" x14ac:dyDescent="0.2">
      <c r="A1960">
        <f t="shared" si="30"/>
        <v>1958</v>
      </c>
      <c r="B1960" s="28">
        <f ca="1">+IF(SIMULADOR2!$C$155&lt;TCEA!B1959+1,0,TCEA!B1959+1)</f>
        <v>47067</v>
      </c>
      <c r="C1960">
        <f ca="1">+SUMIF(SIMULADOR2!$C$36:$C$155,B1960,SIMULADOR2!$S$36:$S$155)</f>
        <v>0</v>
      </c>
    </row>
    <row r="1961" spans="1:3" x14ac:dyDescent="0.2">
      <c r="A1961">
        <f t="shared" si="30"/>
        <v>1959</v>
      </c>
      <c r="B1961" s="28">
        <f ca="1">+IF(SIMULADOR2!$C$155&lt;TCEA!B1960+1,0,TCEA!B1960+1)</f>
        <v>47068</v>
      </c>
      <c r="C1961">
        <f ca="1">+SUMIF(SIMULADOR2!$C$36:$C$155,B1961,SIMULADOR2!$S$36:$S$155)</f>
        <v>0</v>
      </c>
    </row>
    <row r="1962" spans="1:3" x14ac:dyDescent="0.2">
      <c r="A1962">
        <f t="shared" si="30"/>
        <v>1960</v>
      </c>
      <c r="B1962" s="28">
        <f ca="1">+IF(SIMULADOR2!$C$155&lt;TCEA!B1961+1,0,TCEA!B1961+1)</f>
        <v>47069</v>
      </c>
      <c r="C1962">
        <f ca="1">+SUMIF(SIMULADOR2!$C$36:$C$155,B1962,SIMULADOR2!$S$36:$S$155)</f>
        <v>0</v>
      </c>
    </row>
    <row r="1963" spans="1:3" x14ac:dyDescent="0.2">
      <c r="A1963">
        <f t="shared" si="30"/>
        <v>1961</v>
      </c>
      <c r="B1963" s="28">
        <f ca="1">+IF(SIMULADOR2!$C$155&lt;TCEA!B1962+1,0,TCEA!B1962+1)</f>
        <v>47070</v>
      </c>
      <c r="C1963">
        <f ca="1">+SUMIF(SIMULADOR2!$C$36:$C$155,B1963,SIMULADOR2!$S$36:$S$155)</f>
        <v>0</v>
      </c>
    </row>
    <row r="1964" spans="1:3" x14ac:dyDescent="0.2">
      <c r="A1964">
        <f t="shared" si="30"/>
        <v>1962</v>
      </c>
      <c r="B1964" s="28">
        <f ca="1">+IF(SIMULADOR2!$C$155&lt;TCEA!B1963+1,0,TCEA!B1963+1)</f>
        <v>47071</v>
      </c>
      <c r="C1964">
        <f ca="1">+SUMIF(SIMULADOR2!$C$36:$C$155,B1964,SIMULADOR2!$S$36:$S$155)</f>
        <v>0</v>
      </c>
    </row>
    <row r="1965" spans="1:3" x14ac:dyDescent="0.2">
      <c r="A1965">
        <f t="shared" si="30"/>
        <v>1963</v>
      </c>
      <c r="B1965" s="28">
        <f ca="1">+IF(SIMULADOR2!$C$155&lt;TCEA!B1964+1,0,TCEA!B1964+1)</f>
        <v>47072</v>
      </c>
      <c r="C1965">
        <f ca="1">+SUMIF(SIMULADOR2!$C$36:$C$155,B1965,SIMULADOR2!$S$36:$S$155)</f>
        <v>0</v>
      </c>
    </row>
    <row r="1966" spans="1:3" x14ac:dyDescent="0.2">
      <c r="A1966">
        <f t="shared" si="30"/>
        <v>1964</v>
      </c>
      <c r="B1966" s="28">
        <f ca="1">+IF(SIMULADOR2!$C$155&lt;TCEA!B1965+1,0,TCEA!B1965+1)</f>
        <v>47073</v>
      </c>
      <c r="C1966">
        <f ca="1">+SUMIF(SIMULADOR2!$C$36:$C$155,B1966,SIMULADOR2!$S$36:$S$155)</f>
        <v>0</v>
      </c>
    </row>
    <row r="1967" spans="1:3" x14ac:dyDescent="0.2">
      <c r="A1967">
        <f t="shared" si="30"/>
        <v>1965</v>
      </c>
      <c r="B1967" s="28">
        <f ca="1">+IF(SIMULADOR2!$C$155&lt;TCEA!B1966+1,0,TCEA!B1966+1)</f>
        <v>47074</v>
      </c>
      <c r="C1967">
        <f ca="1">+SUMIF(SIMULADOR2!$C$36:$C$155,B1967,SIMULADOR2!$S$36:$S$155)</f>
        <v>0</v>
      </c>
    </row>
    <row r="1968" spans="1:3" x14ac:dyDescent="0.2">
      <c r="A1968">
        <f t="shared" si="30"/>
        <v>1966</v>
      </c>
      <c r="B1968" s="28">
        <f ca="1">+IF(SIMULADOR2!$C$155&lt;TCEA!B1967+1,0,TCEA!B1967+1)</f>
        <v>47075</v>
      </c>
      <c r="C1968">
        <f ca="1">+SUMIF(SIMULADOR2!$C$36:$C$155,B1968,SIMULADOR2!$S$36:$S$155)</f>
        <v>0</v>
      </c>
    </row>
    <row r="1969" spans="1:3" x14ac:dyDescent="0.2">
      <c r="A1969">
        <f t="shared" si="30"/>
        <v>1967</v>
      </c>
      <c r="B1969" s="28">
        <f ca="1">+IF(SIMULADOR2!$C$155&lt;TCEA!B1968+1,0,TCEA!B1968+1)</f>
        <v>47076</v>
      </c>
      <c r="C1969">
        <f ca="1">+SUMIF(SIMULADOR2!$C$36:$C$155,B1969,SIMULADOR2!$S$36:$S$155)</f>
        <v>0</v>
      </c>
    </row>
    <row r="1970" spans="1:3" x14ac:dyDescent="0.2">
      <c r="A1970">
        <f t="shared" si="30"/>
        <v>1968</v>
      </c>
      <c r="B1970" s="28">
        <f ca="1">+IF(SIMULADOR2!$C$155&lt;TCEA!B1969+1,0,TCEA!B1969+1)</f>
        <v>47077</v>
      </c>
      <c r="C1970">
        <f ca="1">+SUMIF(SIMULADOR2!$C$36:$C$155,B1970,SIMULADOR2!$S$36:$S$155)</f>
        <v>0</v>
      </c>
    </row>
    <row r="1971" spans="1:3" x14ac:dyDescent="0.2">
      <c r="A1971">
        <f t="shared" si="30"/>
        <v>1969</v>
      </c>
      <c r="B1971" s="28">
        <f ca="1">+IF(SIMULADOR2!$C$155&lt;TCEA!B1970+1,0,TCEA!B1970+1)</f>
        <v>47078</v>
      </c>
      <c r="C1971">
        <f ca="1">+SUMIF(SIMULADOR2!$C$36:$C$155,B1971,SIMULADOR2!$S$36:$S$155)</f>
        <v>0</v>
      </c>
    </row>
    <row r="1972" spans="1:3" x14ac:dyDescent="0.2">
      <c r="A1972">
        <f t="shared" si="30"/>
        <v>1970</v>
      </c>
      <c r="B1972" s="28">
        <f ca="1">+IF(SIMULADOR2!$C$155&lt;TCEA!B1971+1,0,TCEA!B1971+1)</f>
        <v>47079</v>
      </c>
      <c r="C1972">
        <f ca="1">+SUMIF(SIMULADOR2!$C$36:$C$155,B1972,SIMULADOR2!$S$36:$S$155)</f>
        <v>0</v>
      </c>
    </row>
    <row r="1973" spans="1:3" x14ac:dyDescent="0.2">
      <c r="A1973">
        <f t="shared" si="30"/>
        <v>1971</v>
      </c>
      <c r="B1973" s="28">
        <f ca="1">+IF(SIMULADOR2!$C$155&lt;TCEA!B1972+1,0,TCEA!B1972+1)</f>
        <v>47080</v>
      </c>
      <c r="C1973">
        <f ca="1">+SUMIF(SIMULADOR2!$C$36:$C$155,B1973,SIMULADOR2!$S$36:$S$155)</f>
        <v>0</v>
      </c>
    </row>
    <row r="1974" spans="1:3" x14ac:dyDescent="0.2">
      <c r="A1974">
        <f t="shared" si="30"/>
        <v>1972</v>
      </c>
      <c r="B1974" s="28">
        <f ca="1">+IF(SIMULADOR2!$C$155&lt;TCEA!B1973+1,0,TCEA!B1973+1)</f>
        <v>47081</v>
      </c>
      <c r="C1974">
        <f ca="1">+SUMIF(SIMULADOR2!$C$36:$C$155,B1974,SIMULADOR2!$S$36:$S$155)</f>
        <v>0</v>
      </c>
    </row>
    <row r="1975" spans="1:3" x14ac:dyDescent="0.2">
      <c r="A1975">
        <f t="shared" si="30"/>
        <v>1973</v>
      </c>
      <c r="B1975" s="28">
        <f ca="1">+IF(SIMULADOR2!$C$155&lt;TCEA!B1974+1,0,TCEA!B1974+1)</f>
        <v>47082</v>
      </c>
      <c r="C1975">
        <f ca="1">+SUMIF(SIMULADOR2!$C$36:$C$155,B1975,SIMULADOR2!$S$36:$S$155)</f>
        <v>0</v>
      </c>
    </row>
    <row r="1976" spans="1:3" x14ac:dyDescent="0.2">
      <c r="A1976">
        <f t="shared" si="30"/>
        <v>1974</v>
      </c>
      <c r="B1976" s="28">
        <f ca="1">+IF(SIMULADOR2!$C$155&lt;TCEA!B1975+1,0,TCEA!B1975+1)</f>
        <v>47083</v>
      </c>
      <c r="C1976">
        <f ca="1">+SUMIF(SIMULADOR2!$C$36:$C$155,B1976,SIMULADOR2!$S$36:$S$155)</f>
        <v>0</v>
      </c>
    </row>
    <row r="1977" spans="1:3" x14ac:dyDescent="0.2">
      <c r="A1977">
        <f t="shared" si="30"/>
        <v>1975</v>
      </c>
      <c r="B1977" s="28">
        <f ca="1">+IF(SIMULADOR2!$C$155&lt;TCEA!B1976+1,0,TCEA!B1976+1)</f>
        <v>47084</v>
      </c>
      <c r="C1977">
        <f ca="1">+SUMIF(SIMULADOR2!$C$36:$C$155,B1977,SIMULADOR2!$S$36:$S$155)</f>
        <v>0</v>
      </c>
    </row>
    <row r="1978" spans="1:3" x14ac:dyDescent="0.2">
      <c r="A1978">
        <f t="shared" si="30"/>
        <v>1976</v>
      </c>
      <c r="B1978" s="28">
        <f ca="1">+IF(SIMULADOR2!$C$155&lt;TCEA!B1977+1,0,TCEA!B1977+1)</f>
        <v>47085</v>
      </c>
      <c r="C1978">
        <f ca="1">+SUMIF(SIMULADOR2!$C$36:$C$155,B1978,SIMULADOR2!$S$36:$S$155)</f>
        <v>0</v>
      </c>
    </row>
    <row r="1979" spans="1:3" x14ac:dyDescent="0.2">
      <c r="A1979">
        <f t="shared" si="30"/>
        <v>1977</v>
      </c>
      <c r="B1979" s="28">
        <f ca="1">+IF(SIMULADOR2!$C$155&lt;TCEA!B1978+1,0,TCEA!B1978+1)</f>
        <v>47086</v>
      </c>
      <c r="C1979">
        <f ca="1">+SUMIF(SIMULADOR2!$C$36:$C$155,B1979,SIMULADOR2!$S$36:$S$155)</f>
        <v>0</v>
      </c>
    </row>
    <row r="1980" spans="1:3" x14ac:dyDescent="0.2">
      <c r="A1980">
        <f t="shared" si="30"/>
        <v>1978</v>
      </c>
      <c r="B1980" s="28">
        <f ca="1">+IF(SIMULADOR2!$C$155&lt;TCEA!B1979+1,0,TCEA!B1979+1)</f>
        <v>47087</v>
      </c>
      <c r="C1980">
        <f ca="1">+SUMIF(SIMULADOR2!$C$36:$C$155,B1980,SIMULADOR2!$S$36:$S$155)</f>
        <v>0</v>
      </c>
    </row>
    <row r="1981" spans="1:3" x14ac:dyDescent="0.2">
      <c r="A1981">
        <f t="shared" si="30"/>
        <v>1979</v>
      </c>
      <c r="B1981" s="28">
        <f ca="1">+IF(SIMULADOR2!$C$155&lt;TCEA!B1980+1,0,TCEA!B1980+1)</f>
        <v>47088</v>
      </c>
      <c r="C1981">
        <f ca="1">+SUMIF(SIMULADOR2!$C$36:$C$155,B1981,SIMULADOR2!$S$36:$S$155)</f>
        <v>0</v>
      </c>
    </row>
    <row r="1982" spans="1:3" x14ac:dyDescent="0.2">
      <c r="A1982">
        <f t="shared" si="30"/>
        <v>1980</v>
      </c>
      <c r="B1982" s="28">
        <f ca="1">+IF(SIMULADOR2!$C$155&lt;TCEA!B1981+1,0,TCEA!B1981+1)</f>
        <v>47089</v>
      </c>
      <c r="C1982">
        <f ca="1">+SUMIF(SIMULADOR2!$C$36:$C$155,B1982,SIMULADOR2!$S$36:$S$155)</f>
        <v>0</v>
      </c>
    </row>
    <row r="1983" spans="1:3" x14ac:dyDescent="0.2">
      <c r="A1983">
        <f t="shared" si="30"/>
        <v>1981</v>
      </c>
      <c r="B1983" s="28">
        <f ca="1">+IF(SIMULADOR2!$C$155&lt;TCEA!B1982+1,0,TCEA!B1982+1)</f>
        <v>47090</v>
      </c>
      <c r="C1983">
        <f ca="1">+SUMIF(SIMULADOR2!$C$36:$C$155,B1983,SIMULADOR2!$S$36:$S$155)</f>
        <v>0</v>
      </c>
    </row>
    <row r="1984" spans="1:3" x14ac:dyDescent="0.2">
      <c r="A1984">
        <f t="shared" si="30"/>
        <v>1982</v>
      </c>
      <c r="B1984" s="28">
        <f ca="1">+IF(SIMULADOR2!$C$155&lt;TCEA!B1983+1,0,TCEA!B1983+1)</f>
        <v>47091</v>
      </c>
      <c r="C1984">
        <f ca="1">+SUMIF(SIMULADOR2!$C$36:$C$155,B1984,SIMULADOR2!$S$36:$S$155)</f>
        <v>0</v>
      </c>
    </row>
    <row r="1985" spans="1:3" x14ac:dyDescent="0.2">
      <c r="A1985">
        <f t="shared" si="30"/>
        <v>1983</v>
      </c>
      <c r="B1985" s="28">
        <f ca="1">+IF(SIMULADOR2!$C$155&lt;TCEA!B1984+1,0,TCEA!B1984+1)</f>
        <v>47092</v>
      </c>
      <c r="C1985">
        <f ca="1">+SUMIF(SIMULADOR2!$C$36:$C$155,B1985,SIMULADOR2!$S$36:$S$155)</f>
        <v>0</v>
      </c>
    </row>
    <row r="1986" spans="1:3" x14ac:dyDescent="0.2">
      <c r="A1986">
        <f t="shared" si="30"/>
        <v>1984</v>
      </c>
      <c r="B1986" s="28">
        <f ca="1">+IF(SIMULADOR2!$C$155&lt;TCEA!B1985+1,0,TCEA!B1985+1)</f>
        <v>47093</v>
      </c>
      <c r="C1986">
        <f ca="1">+SUMIF(SIMULADOR2!$C$36:$C$155,B1986,SIMULADOR2!$S$36:$S$155)</f>
        <v>0</v>
      </c>
    </row>
    <row r="1987" spans="1:3" x14ac:dyDescent="0.2">
      <c r="A1987">
        <f t="shared" si="30"/>
        <v>1985</v>
      </c>
      <c r="B1987" s="28">
        <f ca="1">+IF(SIMULADOR2!$C$155&lt;TCEA!B1986+1,0,TCEA!B1986+1)</f>
        <v>47094</v>
      </c>
      <c r="C1987">
        <f ca="1">+SUMIF(SIMULADOR2!$C$36:$C$155,B1987,SIMULADOR2!$S$36:$S$155)</f>
        <v>0</v>
      </c>
    </row>
    <row r="1988" spans="1:3" x14ac:dyDescent="0.2">
      <c r="A1988">
        <f t="shared" si="30"/>
        <v>1986</v>
      </c>
      <c r="B1988" s="28">
        <f ca="1">+IF(SIMULADOR2!$C$155&lt;TCEA!B1987+1,0,TCEA!B1987+1)</f>
        <v>47095</v>
      </c>
      <c r="C1988">
        <f ca="1">+SUMIF(SIMULADOR2!$C$36:$C$155,B1988,SIMULADOR2!$S$36:$S$155)</f>
        <v>0</v>
      </c>
    </row>
    <row r="1989" spans="1:3" x14ac:dyDescent="0.2">
      <c r="A1989">
        <f t="shared" ref="A1989:A2052" si="31">+A1988+1</f>
        <v>1987</v>
      </c>
      <c r="B1989" s="28">
        <f ca="1">+IF(SIMULADOR2!$C$155&lt;TCEA!B1988+1,0,TCEA!B1988+1)</f>
        <v>47096</v>
      </c>
      <c r="C1989">
        <f ca="1">+SUMIF(SIMULADOR2!$C$36:$C$155,B1989,SIMULADOR2!$S$36:$S$155)</f>
        <v>0</v>
      </c>
    </row>
    <row r="1990" spans="1:3" x14ac:dyDescent="0.2">
      <c r="A1990">
        <f t="shared" si="31"/>
        <v>1988</v>
      </c>
      <c r="B1990" s="28">
        <f ca="1">+IF(SIMULADOR2!$C$155&lt;TCEA!B1989+1,0,TCEA!B1989+1)</f>
        <v>47097</v>
      </c>
      <c r="C1990">
        <f ca="1">+SUMIF(SIMULADOR2!$C$36:$C$155,B1990,SIMULADOR2!$S$36:$S$155)</f>
        <v>0</v>
      </c>
    </row>
    <row r="1991" spans="1:3" x14ac:dyDescent="0.2">
      <c r="A1991">
        <f t="shared" si="31"/>
        <v>1989</v>
      </c>
      <c r="B1991" s="28">
        <f ca="1">+IF(SIMULADOR2!$C$155&lt;TCEA!B1990+1,0,TCEA!B1990+1)</f>
        <v>47098</v>
      </c>
      <c r="C1991">
        <f ca="1">+SUMIF(SIMULADOR2!$C$36:$C$155,B1991,SIMULADOR2!$S$36:$S$155)</f>
        <v>0</v>
      </c>
    </row>
    <row r="1992" spans="1:3" x14ac:dyDescent="0.2">
      <c r="A1992">
        <f t="shared" si="31"/>
        <v>1990</v>
      </c>
      <c r="B1992" s="28">
        <f ca="1">+IF(SIMULADOR2!$C$155&lt;TCEA!B1991+1,0,TCEA!B1991+1)</f>
        <v>47099</v>
      </c>
      <c r="C1992">
        <f ca="1">+SUMIF(SIMULADOR2!$C$36:$C$155,B1992,SIMULADOR2!$S$36:$S$155)</f>
        <v>0</v>
      </c>
    </row>
    <row r="1993" spans="1:3" x14ac:dyDescent="0.2">
      <c r="A1993">
        <f t="shared" si="31"/>
        <v>1991</v>
      </c>
      <c r="B1993" s="28">
        <f ca="1">+IF(SIMULADOR2!$C$155&lt;TCEA!B1992+1,0,TCEA!B1992+1)</f>
        <v>47100</v>
      </c>
      <c r="C1993">
        <f ca="1">+SUMIF(SIMULADOR2!$C$36:$C$155,B1993,SIMULADOR2!$S$36:$S$155)</f>
        <v>0</v>
      </c>
    </row>
    <row r="1994" spans="1:3" x14ac:dyDescent="0.2">
      <c r="A1994">
        <f t="shared" si="31"/>
        <v>1992</v>
      </c>
      <c r="B1994" s="28">
        <f ca="1">+IF(SIMULADOR2!$C$155&lt;TCEA!B1993+1,0,TCEA!B1993+1)</f>
        <v>47101</v>
      </c>
      <c r="C1994">
        <f ca="1">+SUMIF(SIMULADOR2!$C$36:$C$155,B1994,SIMULADOR2!$S$36:$S$155)</f>
        <v>0</v>
      </c>
    </row>
    <row r="1995" spans="1:3" x14ac:dyDescent="0.2">
      <c r="A1995">
        <f t="shared" si="31"/>
        <v>1993</v>
      </c>
      <c r="B1995" s="28">
        <f ca="1">+IF(SIMULADOR2!$C$155&lt;TCEA!B1994+1,0,TCEA!B1994+1)</f>
        <v>47102</v>
      </c>
      <c r="C1995">
        <f ca="1">+SUMIF(SIMULADOR2!$C$36:$C$155,B1995,SIMULADOR2!$S$36:$S$155)</f>
        <v>0</v>
      </c>
    </row>
    <row r="1996" spans="1:3" x14ac:dyDescent="0.2">
      <c r="A1996">
        <f t="shared" si="31"/>
        <v>1994</v>
      </c>
      <c r="B1996" s="28">
        <f ca="1">+IF(SIMULADOR2!$C$155&lt;TCEA!B1995+1,0,TCEA!B1995+1)</f>
        <v>47103</v>
      </c>
      <c r="C1996">
        <f ca="1">+SUMIF(SIMULADOR2!$C$36:$C$155,B1996,SIMULADOR2!$S$36:$S$155)</f>
        <v>0</v>
      </c>
    </row>
    <row r="1997" spans="1:3" x14ac:dyDescent="0.2">
      <c r="A1997">
        <f t="shared" si="31"/>
        <v>1995</v>
      </c>
      <c r="B1997" s="28">
        <f ca="1">+IF(SIMULADOR2!$C$155&lt;TCEA!B1996+1,0,TCEA!B1996+1)</f>
        <v>47104</v>
      </c>
      <c r="C1997">
        <f ca="1">+SUMIF(SIMULADOR2!$C$36:$C$155,B1997,SIMULADOR2!$S$36:$S$155)</f>
        <v>0</v>
      </c>
    </row>
    <row r="1998" spans="1:3" x14ac:dyDescent="0.2">
      <c r="A1998">
        <f t="shared" si="31"/>
        <v>1996</v>
      </c>
      <c r="B1998" s="28">
        <f ca="1">+IF(SIMULADOR2!$C$155&lt;TCEA!B1997+1,0,TCEA!B1997+1)</f>
        <v>47105</v>
      </c>
      <c r="C1998">
        <f ca="1">+SUMIF(SIMULADOR2!$C$36:$C$155,B1998,SIMULADOR2!$S$36:$S$155)</f>
        <v>0</v>
      </c>
    </row>
    <row r="1999" spans="1:3" x14ac:dyDescent="0.2">
      <c r="A1999">
        <f t="shared" si="31"/>
        <v>1997</v>
      </c>
      <c r="B1999" s="28">
        <f ca="1">+IF(SIMULADOR2!$C$155&lt;TCEA!B1998+1,0,TCEA!B1998+1)</f>
        <v>47106</v>
      </c>
      <c r="C1999">
        <f ca="1">+SUMIF(SIMULADOR2!$C$36:$C$155,B1999,SIMULADOR2!$S$36:$S$155)</f>
        <v>0</v>
      </c>
    </row>
    <row r="2000" spans="1:3" x14ac:dyDescent="0.2">
      <c r="A2000">
        <f t="shared" si="31"/>
        <v>1998</v>
      </c>
      <c r="B2000" s="28">
        <f ca="1">+IF(SIMULADOR2!$C$155&lt;TCEA!B1999+1,0,TCEA!B1999+1)</f>
        <v>47107</v>
      </c>
      <c r="C2000">
        <f ca="1">+SUMIF(SIMULADOR2!$C$36:$C$155,B2000,SIMULADOR2!$S$36:$S$155)</f>
        <v>0</v>
      </c>
    </row>
    <row r="2001" spans="1:3" x14ac:dyDescent="0.2">
      <c r="A2001">
        <f t="shared" si="31"/>
        <v>1999</v>
      </c>
      <c r="B2001" s="28">
        <f ca="1">+IF(SIMULADOR2!$C$155&lt;TCEA!B2000+1,0,TCEA!B2000+1)</f>
        <v>47108</v>
      </c>
      <c r="C2001">
        <f ca="1">+SUMIF(SIMULADOR2!$C$36:$C$155,B2001,SIMULADOR2!$S$36:$S$155)</f>
        <v>0</v>
      </c>
    </row>
    <row r="2002" spans="1:3" x14ac:dyDescent="0.2">
      <c r="A2002">
        <f t="shared" si="31"/>
        <v>2000</v>
      </c>
      <c r="B2002" s="28">
        <f ca="1">+IF(SIMULADOR2!$C$155&lt;TCEA!B2001+1,0,TCEA!B2001+1)</f>
        <v>47109</v>
      </c>
      <c r="C2002">
        <f ca="1">+SUMIF(SIMULADOR2!$C$36:$C$155,B2002,SIMULADOR2!$S$36:$S$155)</f>
        <v>0</v>
      </c>
    </row>
    <row r="2003" spans="1:3" x14ac:dyDescent="0.2">
      <c r="A2003">
        <f t="shared" si="31"/>
        <v>2001</v>
      </c>
      <c r="B2003" s="28">
        <f ca="1">+IF(SIMULADOR2!$C$155&lt;TCEA!B2002+1,0,TCEA!B2002+1)</f>
        <v>47110</v>
      </c>
      <c r="C2003">
        <f ca="1">+SUMIF(SIMULADOR2!$C$36:$C$155,B2003,SIMULADOR2!$S$36:$S$155)</f>
        <v>0</v>
      </c>
    </row>
    <row r="2004" spans="1:3" x14ac:dyDescent="0.2">
      <c r="A2004">
        <f t="shared" si="31"/>
        <v>2002</v>
      </c>
      <c r="B2004" s="28">
        <f ca="1">+IF(SIMULADOR2!$C$155&lt;TCEA!B2003+1,0,TCEA!B2003+1)</f>
        <v>47111</v>
      </c>
      <c r="C2004">
        <f ca="1">+SUMIF(SIMULADOR2!$C$36:$C$155,B2004,SIMULADOR2!$S$36:$S$155)</f>
        <v>0</v>
      </c>
    </row>
    <row r="2005" spans="1:3" x14ac:dyDescent="0.2">
      <c r="A2005">
        <f t="shared" si="31"/>
        <v>2003</v>
      </c>
      <c r="B2005" s="28">
        <f ca="1">+IF(SIMULADOR2!$C$155&lt;TCEA!B2004+1,0,TCEA!B2004+1)</f>
        <v>47112</v>
      </c>
      <c r="C2005">
        <f ca="1">+SUMIF(SIMULADOR2!$C$36:$C$155,B2005,SIMULADOR2!$S$36:$S$155)</f>
        <v>0</v>
      </c>
    </row>
    <row r="2006" spans="1:3" x14ac:dyDescent="0.2">
      <c r="A2006">
        <f t="shared" si="31"/>
        <v>2004</v>
      </c>
      <c r="B2006" s="28">
        <f ca="1">+IF(SIMULADOR2!$C$155&lt;TCEA!B2005+1,0,TCEA!B2005+1)</f>
        <v>47113</v>
      </c>
      <c r="C2006">
        <f ca="1">+SUMIF(SIMULADOR2!$C$36:$C$155,B2006,SIMULADOR2!$S$36:$S$155)</f>
        <v>0</v>
      </c>
    </row>
    <row r="2007" spans="1:3" x14ac:dyDescent="0.2">
      <c r="A2007">
        <f t="shared" si="31"/>
        <v>2005</v>
      </c>
      <c r="B2007" s="28">
        <f ca="1">+IF(SIMULADOR2!$C$155&lt;TCEA!B2006+1,0,TCEA!B2006+1)</f>
        <v>47114</v>
      </c>
      <c r="C2007">
        <f ca="1">+SUMIF(SIMULADOR2!$C$36:$C$155,B2007,SIMULADOR2!$S$36:$S$155)</f>
        <v>0</v>
      </c>
    </row>
    <row r="2008" spans="1:3" x14ac:dyDescent="0.2">
      <c r="A2008">
        <f t="shared" si="31"/>
        <v>2006</v>
      </c>
      <c r="B2008" s="28">
        <f ca="1">+IF(SIMULADOR2!$C$155&lt;TCEA!B2007+1,0,TCEA!B2007+1)</f>
        <v>47115</v>
      </c>
      <c r="C2008">
        <f ca="1">+SUMIF(SIMULADOR2!$C$36:$C$155,B2008,SIMULADOR2!$S$36:$S$155)</f>
        <v>0</v>
      </c>
    </row>
    <row r="2009" spans="1:3" x14ac:dyDescent="0.2">
      <c r="A2009">
        <f t="shared" si="31"/>
        <v>2007</v>
      </c>
      <c r="B2009" s="28">
        <f ca="1">+IF(SIMULADOR2!$C$155&lt;TCEA!B2008+1,0,TCEA!B2008+1)</f>
        <v>47116</v>
      </c>
      <c r="C2009">
        <f ca="1">+SUMIF(SIMULADOR2!$C$36:$C$155,B2009,SIMULADOR2!$S$36:$S$155)</f>
        <v>0</v>
      </c>
    </row>
    <row r="2010" spans="1:3" x14ac:dyDescent="0.2">
      <c r="A2010">
        <f t="shared" si="31"/>
        <v>2008</v>
      </c>
      <c r="B2010" s="28">
        <f ca="1">+IF(SIMULADOR2!$C$155&lt;TCEA!B2009+1,0,TCEA!B2009+1)</f>
        <v>47117</v>
      </c>
      <c r="C2010">
        <f ca="1">+SUMIF(SIMULADOR2!$C$36:$C$155,B2010,SIMULADOR2!$S$36:$S$155)</f>
        <v>0</v>
      </c>
    </row>
    <row r="2011" spans="1:3" x14ac:dyDescent="0.2">
      <c r="A2011">
        <f t="shared" si="31"/>
        <v>2009</v>
      </c>
      <c r="B2011" s="28">
        <f ca="1">+IF(SIMULADOR2!$C$155&lt;TCEA!B2010+1,0,TCEA!B2010+1)</f>
        <v>47118</v>
      </c>
      <c r="C2011">
        <f ca="1">+SUMIF(SIMULADOR2!$C$36:$C$155,B2011,SIMULADOR2!$S$36:$S$155)</f>
        <v>0</v>
      </c>
    </row>
    <row r="2012" spans="1:3" x14ac:dyDescent="0.2">
      <c r="A2012">
        <f t="shared" si="31"/>
        <v>2010</v>
      </c>
      <c r="B2012" s="28">
        <f ca="1">+IF(SIMULADOR2!$C$155&lt;TCEA!B2011+1,0,TCEA!B2011+1)</f>
        <v>47119</v>
      </c>
      <c r="C2012">
        <f ca="1">+SUMIF(SIMULADOR2!$C$36:$C$155,B2012,SIMULADOR2!$S$36:$S$155)</f>
        <v>0</v>
      </c>
    </row>
    <row r="2013" spans="1:3" x14ac:dyDescent="0.2">
      <c r="A2013">
        <f t="shared" si="31"/>
        <v>2011</v>
      </c>
      <c r="B2013" s="28">
        <f ca="1">+IF(SIMULADOR2!$C$155&lt;TCEA!B2012+1,0,TCEA!B2012+1)</f>
        <v>47120</v>
      </c>
      <c r="C2013">
        <f ca="1">+SUMIF(SIMULADOR2!$C$36:$C$155,B2013,SIMULADOR2!$S$36:$S$155)</f>
        <v>0</v>
      </c>
    </row>
    <row r="2014" spans="1:3" x14ac:dyDescent="0.2">
      <c r="A2014">
        <f t="shared" si="31"/>
        <v>2012</v>
      </c>
      <c r="B2014" s="28">
        <f ca="1">+IF(SIMULADOR2!$C$155&lt;TCEA!B2013+1,0,TCEA!B2013+1)</f>
        <v>47121</v>
      </c>
      <c r="C2014">
        <f ca="1">+SUMIF(SIMULADOR2!$C$36:$C$155,B2014,SIMULADOR2!$S$36:$S$155)</f>
        <v>0</v>
      </c>
    </row>
    <row r="2015" spans="1:3" x14ac:dyDescent="0.2">
      <c r="A2015">
        <f t="shared" si="31"/>
        <v>2013</v>
      </c>
      <c r="B2015" s="28">
        <f ca="1">+IF(SIMULADOR2!$C$155&lt;TCEA!B2014+1,0,TCEA!B2014+1)</f>
        <v>47122</v>
      </c>
      <c r="C2015">
        <f ca="1">+SUMIF(SIMULADOR2!$C$36:$C$155,B2015,SIMULADOR2!$S$36:$S$155)</f>
        <v>0</v>
      </c>
    </row>
    <row r="2016" spans="1:3" x14ac:dyDescent="0.2">
      <c r="A2016">
        <f t="shared" si="31"/>
        <v>2014</v>
      </c>
      <c r="B2016" s="28">
        <f ca="1">+IF(SIMULADOR2!$C$155&lt;TCEA!B2015+1,0,TCEA!B2015+1)</f>
        <v>47123</v>
      </c>
      <c r="C2016">
        <f ca="1">+SUMIF(SIMULADOR2!$C$36:$C$155,B2016,SIMULADOR2!$S$36:$S$155)</f>
        <v>0</v>
      </c>
    </row>
    <row r="2017" spans="1:3" x14ac:dyDescent="0.2">
      <c r="A2017">
        <f t="shared" si="31"/>
        <v>2015</v>
      </c>
      <c r="B2017" s="28">
        <f ca="1">+IF(SIMULADOR2!$C$155&lt;TCEA!B2016+1,0,TCEA!B2016+1)</f>
        <v>47124</v>
      </c>
      <c r="C2017">
        <f ca="1">+SUMIF(SIMULADOR2!$C$36:$C$155,B2017,SIMULADOR2!$S$36:$S$155)</f>
        <v>0</v>
      </c>
    </row>
    <row r="2018" spans="1:3" x14ac:dyDescent="0.2">
      <c r="A2018">
        <f t="shared" si="31"/>
        <v>2016</v>
      </c>
      <c r="B2018" s="28">
        <f ca="1">+IF(SIMULADOR2!$C$155&lt;TCEA!B2017+1,0,TCEA!B2017+1)</f>
        <v>47125</v>
      </c>
      <c r="C2018">
        <f ca="1">+SUMIF(SIMULADOR2!$C$36:$C$155,B2018,SIMULADOR2!$S$36:$S$155)</f>
        <v>0</v>
      </c>
    </row>
    <row r="2019" spans="1:3" x14ac:dyDescent="0.2">
      <c r="A2019">
        <f t="shared" si="31"/>
        <v>2017</v>
      </c>
      <c r="B2019" s="28">
        <f ca="1">+IF(SIMULADOR2!$C$155&lt;TCEA!B2018+1,0,TCEA!B2018+1)</f>
        <v>47126</v>
      </c>
      <c r="C2019">
        <f ca="1">+SUMIF(SIMULADOR2!$C$36:$C$155,B2019,SIMULADOR2!$S$36:$S$155)</f>
        <v>0</v>
      </c>
    </row>
    <row r="2020" spans="1:3" x14ac:dyDescent="0.2">
      <c r="A2020">
        <f t="shared" si="31"/>
        <v>2018</v>
      </c>
      <c r="B2020" s="28">
        <f ca="1">+IF(SIMULADOR2!$C$155&lt;TCEA!B2019+1,0,TCEA!B2019+1)</f>
        <v>47127</v>
      </c>
      <c r="C2020">
        <f ca="1">+SUMIF(SIMULADOR2!$C$36:$C$155,B2020,SIMULADOR2!$S$36:$S$155)</f>
        <v>0</v>
      </c>
    </row>
    <row r="2021" spans="1:3" x14ac:dyDescent="0.2">
      <c r="A2021">
        <f t="shared" si="31"/>
        <v>2019</v>
      </c>
      <c r="B2021" s="28">
        <f ca="1">+IF(SIMULADOR2!$C$155&lt;TCEA!B2020+1,0,TCEA!B2020+1)</f>
        <v>47128</v>
      </c>
      <c r="C2021">
        <f ca="1">+SUMIF(SIMULADOR2!$C$36:$C$155,B2021,SIMULADOR2!$S$36:$S$155)</f>
        <v>0</v>
      </c>
    </row>
    <row r="2022" spans="1:3" x14ac:dyDescent="0.2">
      <c r="A2022">
        <f t="shared" si="31"/>
        <v>2020</v>
      </c>
      <c r="B2022" s="28">
        <f ca="1">+IF(SIMULADOR2!$C$155&lt;TCEA!B2021+1,0,TCEA!B2021+1)</f>
        <v>47129</v>
      </c>
      <c r="C2022">
        <f ca="1">+SUMIF(SIMULADOR2!$C$36:$C$155,B2022,SIMULADOR2!$S$36:$S$155)</f>
        <v>0</v>
      </c>
    </row>
    <row r="2023" spans="1:3" x14ac:dyDescent="0.2">
      <c r="A2023">
        <f t="shared" si="31"/>
        <v>2021</v>
      </c>
      <c r="B2023" s="28">
        <f ca="1">+IF(SIMULADOR2!$C$155&lt;TCEA!B2022+1,0,TCEA!B2022+1)</f>
        <v>47130</v>
      </c>
      <c r="C2023">
        <f ca="1">+SUMIF(SIMULADOR2!$C$36:$C$155,B2023,SIMULADOR2!$S$36:$S$155)</f>
        <v>0</v>
      </c>
    </row>
    <row r="2024" spans="1:3" x14ac:dyDescent="0.2">
      <c r="A2024">
        <f t="shared" si="31"/>
        <v>2022</v>
      </c>
      <c r="B2024" s="28">
        <f ca="1">+IF(SIMULADOR2!$C$155&lt;TCEA!B2023+1,0,TCEA!B2023+1)</f>
        <v>47131</v>
      </c>
      <c r="C2024">
        <f ca="1">+SUMIF(SIMULADOR2!$C$36:$C$155,B2024,SIMULADOR2!$S$36:$S$155)</f>
        <v>0</v>
      </c>
    </row>
    <row r="2025" spans="1:3" x14ac:dyDescent="0.2">
      <c r="A2025">
        <f t="shared" si="31"/>
        <v>2023</v>
      </c>
      <c r="B2025" s="28">
        <f ca="1">+IF(SIMULADOR2!$C$155&lt;TCEA!B2024+1,0,TCEA!B2024+1)</f>
        <v>47132</v>
      </c>
      <c r="C2025">
        <f ca="1">+SUMIF(SIMULADOR2!$C$36:$C$155,B2025,SIMULADOR2!$S$36:$S$155)</f>
        <v>0</v>
      </c>
    </row>
    <row r="2026" spans="1:3" x14ac:dyDescent="0.2">
      <c r="A2026">
        <f t="shared" si="31"/>
        <v>2024</v>
      </c>
      <c r="B2026" s="28">
        <f ca="1">+IF(SIMULADOR2!$C$155&lt;TCEA!B2025+1,0,TCEA!B2025+1)</f>
        <v>47133</v>
      </c>
      <c r="C2026">
        <f ca="1">+SUMIF(SIMULADOR2!$C$36:$C$155,B2026,SIMULADOR2!$S$36:$S$155)</f>
        <v>0</v>
      </c>
    </row>
    <row r="2027" spans="1:3" x14ac:dyDescent="0.2">
      <c r="A2027">
        <f t="shared" si="31"/>
        <v>2025</v>
      </c>
      <c r="B2027" s="28">
        <f ca="1">+IF(SIMULADOR2!$C$155&lt;TCEA!B2026+1,0,TCEA!B2026+1)</f>
        <v>47134</v>
      </c>
      <c r="C2027">
        <f ca="1">+SUMIF(SIMULADOR2!$C$36:$C$155,B2027,SIMULADOR2!$S$36:$S$155)</f>
        <v>0</v>
      </c>
    </row>
    <row r="2028" spans="1:3" x14ac:dyDescent="0.2">
      <c r="A2028">
        <f t="shared" si="31"/>
        <v>2026</v>
      </c>
      <c r="B2028" s="28">
        <f ca="1">+IF(SIMULADOR2!$C$155&lt;TCEA!B2027+1,0,TCEA!B2027+1)</f>
        <v>47135</v>
      </c>
      <c r="C2028">
        <f ca="1">+SUMIF(SIMULADOR2!$C$36:$C$155,B2028,SIMULADOR2!$S$36:$S$155)</f>
        <v>0</v>
      </c>
    </row>
    <row r="2029" spans="1:3" x14ac:dyDescent="0.2">
      <c r="A2029">
        <f t="shared" si="31"/>
        <v>2027</v>
      </c>
      <c r="B2029" s="28">
        <f ca="1">+IF(SIMULADOR2!$C$155&lt;TCEA!B2028+1,0,TCEA!B2028+1)</f>
        <v>47136</v>
      </c>
      <c r="C2029">
        <f ca="1">+SUMIF(SIMULADOR2!$C$36:$C$155,B2029,SIMULADOR2!$S$36:$S$155)</f>
        <v>0</v>
      </c>
    </row>
    <row r="2030" spans="1:3" x14ac:dyDescent="0.2">
      <c r="A2030">
        <f t="shared" si="31"/>
        <v>2028</v>
      </c>
      <c r="B2030" s="28">
        <f ca="1">+IF(SIMULADOR2!$C$155&lt;TCEA!B2029+1,0,TCEA!B2029+1)</f>
        <v>47137</v>
      </c>
      <c r="C2030">
        <f ca="1">+SUMIF(SIMULADOR2!$C$36:$C$155,B2030,SIMULADOR2!$S$36:$S$155)</f>
        <v>0</v>
      </c>
    </row>
    <row r="2031" spans="1:3" x14ac:dyDescent="0.2">
      <c r="A2031">
        <f t="shared" si="31"/>
        <v>2029</v>
      </c>
      <c r="B2031" s="28">
        <f ca="1">+IF(SIMULADOR2!$C$155&lt;TCEA!B2030+1,0,TCEA!B2030+1)</f>
        <v>47138</v>
      </c>
      <c r="C2031">
        <f ca="1">+SUMIF(SIMULADOR2!$C$36:$C$155,B2031,SIMULADOR2!$S$36:$S$155)</f>
        <v>0</v>
      </c>
    </row>
    <row r="2032" spans="1:3" x14ac:dyDescent="0.2">
      <c r="A2032">
        <f t="shared" si="31"/>
        <v>2030</v>
      </c>
      <c r="B2032" s="28">
        <f ca="1">+IF(SIMULADOR2!$C$155&lt;TCEA!B2031+1,0,TCEA!B2031+1)</f>
        <v>47139</v>
      </c>
      <c r="C2032">
        <f ca="1">+SUMIF(SIMULADOR2!$C$36:$C$155,B2032,SIMULADOR2!$S$36:$S$155)</f>
        <v>0</v>
      </c>
    </row>
    <row r="2033" spans="1:3" x14ac:dyDescent="0.2">
      <c r="A2033">
        <f t="shared" si="31"/>
        <v>2031</v>
      </c>
      <c r="B2033" s="28">
        <f ca="1">+IF(SIMULADOR2!$C$155&lt;TCEA!B2032+1,0,TCEA!B2032+1)</f>
        <v>47140</v>
      </c>
      <c r="C2033">
        <f ca="1">+SUMIF(SIMULADOR2!$C$36:$C$155,B2033,SIMULADOR2!$S$36:$S$155)</f>
        <v>0</v>
      </c>
    </row>
    <row r="2034" spans="1:3" x14ac:dyDescent="0.2">
      <c r="A2034">
        <f t="shared" si="31"/>
        <v>2032</v>
      </c>
      <c r="B2034" s="28">
        <f ca="1">+IF(SIMULADOR2!$C$155&lt;TCEA!B2033+1,0,TCEA!B2033+1)</f>
        <v>47141</v>
      </c>
      <c r="C2034">
        <f ca="1">+SUMIF(SIMULADOR2!$C$36:$C$155,B2034,SIMULADOR2!$S$36:$S$155)</f>
        <v>0</v>
      </c>
    </row>
    <row r="2035" spans="1:3" x14ac:dyDescent="0.2">
      <c r="A2035">
        <f t="shared" si="31"/>
        <v>2033</v>
      </c>
      <c r="B2035" s="28">
        <f ca="1">+IF(SIMULADOR2!$C$155&lt;TCEA!B2034+1,0,TCEA!B2034+1)</f>
        <v>47142</v>
      </c>
      <c r="C2035">
        <f ca="1">+SUMIF(SIMULADOR2!$C$36:$C$155,B2035,SIMULADOR2!$S$36:$S$155)</f>
        <v>0</v>
      </c>
    </row>
    <row r="2036" spans="1:3" x14ac:dyDescent="0.2">
      <c r="A2036">
        <f t="shared" si="31"/>
        <v>2034</v>
      </c>
      <c r="B2036" s="28">
        <f ca="1">+IF(SIMULADOR2!$C$155&lt;TCEA!B2035+1,0,TCEA!B2035+1)</f>
        <v>47143</v>
      </c>
      <c r="C2036">
        <f ca="1">+SUMIF(SIMULADOR2!$C$36:$C$155,B2036,SIMULADOR2!$S$36:$S$155)</f>
        <v>0</v>
      </c>
    </row>
    <row r="2037" spans="1:3" x14ac:dyDescent="0.2">
      <c r="A2037">
        <f t="shared" si="31"/>
        <v>2035</v>
      </c>
      <c r="B2037" s="28">
        <f ca="1">+IF(SIMULADOR2!$C$155&lt;TCEA!B2036+1,0,TCEA!B2036+1)</f>
        <v>47144</v>
      </c>
      <c r="C2037">
        <f ca="1">+SUMIF(SIMULADOR2!$C$36:$C$155,B2037,SIMULADOR2!$S$36:$S$155)</f>
        <v>0</v>
      </c>
    </row>
    <row r="2038" spans="1:3" x14ac:dyDescent="0.2">
      <c r="A2038">
        <f t="shared" si="31"/>
        <v>2036</v>
      </c>
      <c r="B2038" s="28">
        <f ca="1">+IF(SIMULADOR2!$C$155&lt;TCEA!B2037+1,0,TCEA!B2037+1)</f>
        <v>47145</v>
      </c>
      <c r="C2038">
        <f ca="1">+SUMIF(SIMULADOR2!$C$36:$C$155,B2038,SIMULADOR2!$S$36:$S$155)</f>
        <v>0</v>
      </c>
    </row>
    <row r="2039" spans="1:3" x14ac:dyDescent="0.2">
      <c r="A2039">
        <f t="shared" si="31"/>
        <v>2037</v>
      </c>
      <c r="B2039" s="28">
        <f ca="1">+IF(SIMULADOR2!$C$155&lt;TCEA!B2038+1,0,TCEA!B2038+1)</f>
        <v>47146</v>
      </c>
      <c r="C2039">
        <f ca="1">+SUMIF(SIMULADOR2!$C$36:$C$155,B2039,SIMULADOR2!$S$36:$S$155)</f>
        <v>0</v>
      </c>
    </row>
    <row r="2040" spans="1:3" x14ac:dyDescent="0.2">
      <c r="A2040">
        <f t="shared" si="31"/>
        <v>2038</v>
      </c>
      <c r="B2040" s="28">
        <f ca="1">+IF(SIMULADOR2!$C$155&lt;TCEA!B2039+1,0,TCEA!B2039+1)</f>
        <v>47147</v>
      </c>
      <c r="C2040">
        <f ca="1">+SUMIF(SIMULADOR2!$C$36:$C$155,B2040,SIMULADOR2!$S$36:$S$155)</f>
        <v>0</v>
      </c>
    </row>
    <row r="2041" spans="1:3" x14ac:dyDescent="0.2">
      <c r="A2041">
        <f t="shared" si="31"/>
        <v>2039</v>
      </c>
      <c r="B2041" s="28">
        <f ca="1">+IF(SIMULADOR2!$C$155&lt;TCEA!B2040+1,0,TCEA!B2040+1)</f>
        <v>47148</v>
      </c>
      <c r="C2041">
        <f ca="1">+SUMIF(SIMULADOR2!$C$36:$C$155,B2041,SIMULADOR2!$S$36:$S$155)</f>
        <v>0</v>
      </c>
    </row>
    <row r="2042" spans="1:3" x14ac:dyDescent="0.2">
      <c r="A2042">
        <f t="shared" si="31"/>
        <v>2040</v>
      </c>
      <c r="B2042" s="28">
        <f ca="1">+IF(SIMULADOR2!$C$155&lt;TCEA!B2041+1,0,TCEA!B2041+1)</f>
        <v>47149</v>
      </c>
      <c r="C2042">
        <f ca="1">+SUMIF(SIMULADOR2!$C$36:$C$155,B2042,SIMULADOR2!$S$36:$S$155)</f>
        <v>0</v>
      </c>
    </row>
    <row r="2043" spans="1:3" x14ac:dyDescent="0.2">
      <c r="A2043">
        <f t="shared" si="31"/>
        <v>2041</v>
      </c>
      <c r="B2043" s="28">
        <f ca="1">+IF(SIMULADOR2!$C$155&lt;TCEA!B2042+1,0,TCEA!B2042+1)</f>
        <v>47150</v>
      </c>
      <c r="C2043">
        <f ca="1">+SUMIF(SIMULADOR2!$C$36:$C$155,B2043,SIMULADOR2!$S$36:$S$155)</f>
        <v>0</v>
      </c>
    </row>
    <row r="2044" spans="1:3" x14ac:dyDescent="0.2">
      <c r="A2044">
        <f t="shared" si="31"/>
        <v>2042</v>
      </c>
      <c r="B2044" s="28">
        <f ca="1">+IF(SIMULADOR2!$C$155&lt;TCEA!B2043+1,0,TCEA!B2043+1)</f>
        <v>47151</v>
      </c>
      <c r="C2044">
        <f ca="1">+SUMIF(SIMULADOR2!$C$36:$C$155,B2044,SIMULADOR2!$S$36:$S$155)</f>
        <v>0</v>
      </c>
    </row>
    <row r="2045" spans="1:3" x14ac:dyDescent="0.2">
      <c r="A2045">
        <f t="shared" si="31"/>
        <v>2043</v>
      </c>
      <c r="B2045" s="28">
        <f ca="1">+IF(SIMULADOR2!$C$155&lt;TCEA!B2044+1,0,TCEA!B2044+1)</f>
        <v>47152</v>
      </c>
      <c r="C2045">
        <f ca="1">+SUMIF(SIMULADOR2!$C$36:$C$155,B2045,SIMULADOR2!$S$36:$S$155)</f>
        <v>0</v>
      </c>
    </row>
    <row r="2046" spans="1:3" x14ac:dyDescent="0.2">
      <c r="A2046">
        <f t="shared" si="31"/>
        <v>2044</v>
      </c>
      <c r="B2046" s="28">
        <f ca="1">+IF(SIMULADOR2!$C$155&lt;TCEA!B2045+1,0,TCEA!B2045+1)</f>
        <v>47153</v>
      </c>
      <c r="C2046">
        <f ca="1">+SUMIF(SIMULADOR2!$C$36:$C$155,B2046,SIMULADOR2!$S$36:$S$155)</f>
        <v>0</v>
      </c>
    </row>
    <row r="2047" spans="1:3" x14ac:dyDescent="0.2">
      <c r="A2047">
        <f t="shared" si="31"/>
        <v>2045</v>
      </c>
      <c r="B2047" s="28">
        <f ca="1">+IF(SIMULADOR2!$C$155&lt;TCEA!B2046+1,0,TCEA!B2046+1)</f>
        <v>47154</v>
      </c>
      <c r="C2047">
        <f ca="1">+SUMIF(SIMULADOR2!$C$36:$C$155,B2047,SIMULADOR2!$S$36:$S$155)</f>
        <v>0</v>
      </c>
    </row>
    <row r="2048" spans="1:3" x14ac:dyDescent="0.2">
      <c r="A2048">
        <f t="shared" si="31"/>
        <v>2046</v>
      </c>
      <c r="B2048" s="28">
        <f ca="1">+IF(SIMULADOR2!$C$155&lt;TCEA!B2047+1,0,TCEA!B2047+1)</f>
        <v>47155</v>
      </c>
      <c r="C2048">
        <f ca="1">+SUMIF(SIMULADOR2!$C$36:$C$155,B2048,SIMULADOR2!$S$36:$S$155)</f>
        <v>0</v>
      </c>
    </row>
    <row r="2049" spans="1:3" x14ac:dyDescent="0.2">
      <c r="A2049">
        <f t="shared" si="31"/>
        <v>2047</v>
      </c>
      <c r="B2049" s="28">
        <f ca="1">+IF(SIMULADOR2!$C$155&lt;TCEA!B2048+1,0,TCEA!B2048+1)</f>
        <v>47156</v>
      </c>
      <c r="C2049">
        <f ca="1">+SUMIF(SIMULADOR2!$C$36:$C$155,B2049,SIMULADOR2!$S$36:$S$155)</f>
        <v>0</v>
      </c>
    </row>
    <row r="2050" spans="1:3" x14ac:dyDescent="0.2">
      <c r="A2050">
        <f t="shared" si="31"/>
        <v>2048</v>
      </c>
      <c r="B2050" s="28">
        <f ca="1">+IF(SIMULADOR2!$C$155&lt;TCEA!B2049+1,0,TCEA!B2049+1)</f>
        <v>47157</v>
      </c>
      <c r="C2050">
        <f ca="1">+SUMIF(SIMULADOR2!$C$36:$C$155,B2050,SIMULADOR2!$S$36:$S$155)</f>
        <v>0</v>
      </c>
    </row>
    <row r="2051" spans="1:3" x14ac:dyDescent="0.2">
      <c r="A2051">
        <f t="shared" si="31"/>
        <v>2049</v>
      </c>
      <c r="B2051" s="28">
        <f ca="1">+IF(SIMULADOR2!$C$155&lt;TCEA!B2050+1,0,TCEA!B2050+1)</f>
        <v>47158</v>
      </c>
      <c r="C2051">
        <f ca="1">+SUMIF(SIMULADOR2!$C$36:$C$155,B2051,SIMULADOR2!$S$36:$S$155)</f>
        <v>0</v>
      </c>
    </row>
    <row r="2052" spans="1:3" x14ac:dyDescent="0.2">
      <c r="A2052">
        <f t="shared" si="31"/>
        <v>2050</v>
      </c>
      <c r="B2052" s="28">
        <f ca="1">+IF(SIMULADOR2!$C$155&lt;TCEA!B2051+1,0,TCEA!B2051+1)</f>
        <v>47159</v>
      </c>
      <c r="C2052">
        <f ca="1">+SUMIF(SIMULADOR2!$C$36:$C$155,B2052,SIMULADOR2!$S$36:$S$155)</f>
        <v>0</v>
      </c>
    </row>
    <row r="2053" spans="1:3" x14ac:dyDescent="0.2">
      <c r="A2053">
        <f t="shared" ref="A2053:A2116" si="32">+A2052+1</f>
        <v>2051</v>
      </c>
      <c r="B2053" s="28">
        <f ca="1">+IF(SIMULADOR2!$C$155&lt;TCEA!B2052+1,0,TCEA!B2052+1)</f>
        <v>47160</v>
      </c>
      <c r="C2053">
        <f ca="1">+SUMIF(SIMULADOR2!$C$36:$C$155,B2053,SIMULADOR2!$S$36:$S$155)</f>
        <v>0</v>
      </c>
    </row>
    <row r="2054" spans="1:3" x14ac:dyDescent="0.2">
      <c r="A2054">
        <f t="shared" si="32"/>
        <v>2052</v>
      </c>
      <c r="B2054" s="28">
        <f ca="1">+IF(SIMULADOR2!$C$155&lt;TCEA!B2053+1,0,TCEA!B2053+1)</f>
        <v>47161</v>
      </c>
      <c r="C2054">
        <f ca="1">+SUMIF(SIMULADOR2!$C$36:$C$155,B2054,SIMULADOR2!$S$36:$S$155)</f>
        <v>0</v>
      </c>
    </row>
    <row r="2055" spans="1:3" x14ac:dyDescent="0.2">
      <c r="A2055">
        <f t="shared" si="32"/>
        <v>2053</v>
      </c>
      <c r="B2055" s="28">
        <f ca="1">+IF(SIMULADOR2!$C$155&lt;TCEA!B2054+1,0,TCEA!B2054+1)</f>
        <v>47162</v>
      </c>
      <c r="C2055">
        <f ca="1">+SUMIF(SIMULADOR2!$C$36:$C$155,B2055,SIMULADOR2!$S$36:$S$155)</f>
        <v>0</v>
      </c>
    </row>
    <row r="2056" spans="1:3" x14ac:dyDescent="0.2">
      <c r="A2056">
        <f t="shared" si="32"/>
        <v>2054</v>
      </c>
      <c r="B2056" s="28">
        <f ca="1">+IF(SIMULADOR2!$C$155&lt;TCEA!B2055+1,0,TCEA!B2055+1)</f>
        <v>47163</v>
      </c>
      <c r="C2056">
        <f ca="1">+SUMIF(SIMULADOR2!$C$36:$C$155,B2056,SIMULADOR2!$S$36:$S$155)</f>
        <v>0</v>
      </c>
    </row>
    <row r="2057" spans="1:3" x14ac:dyDescent="0.2">
      <c r="A2057">
        <f t="shared" si="32"/>
        <v>2055</v>
      </c>
      <c r="B2057" s="28">
        <f ca="1">+IF(SIMULADOR2!$C$155&lt;TCEA!B2056+1,0,TCEA!B2056+1)</f>
        <v>47164</v>
      </c>
      <c r="C2057">
        <f ca="1">+SUMIF(SIMULADOR2!$C$36:$C$155,B2057,SIMULADOR2!$S$36:$S$155)</f>
        <v>0</v>
      </c>
    </row>
    <row r="2058" spans="1:3" x14ac:dyDescent="0.2">
      <c r="A2058">
        <f t="shared" si="32"/>
        <v>2056</v>
      </c>
      <c r="B2058" s="28">
        <f ca="1">+IF(SIMULADOR2!$C$155&lt;TCEA!B2057+1,0,TCEA!B2057+1)</f>
        <v>47165</v>
      </c>
      <c r="C2058">
        <f ca="1">+SUMIF(SIMULADOR2!$C$36:$C$155,B2058,SIMULADOR2!$S$36:$S$155)</f>
        <v>0</v>
      </c>
    </row>
    <row r="2059" spans="1:3" x14ac:dyDescent="0.2">
      <c r="A2059">
        <f t="shared" si="32"/>
        <v>2057</v>
      </c>
      <c r="B2059" s="28">
        <f ca="1">+IF(SIMULADOR2!$C$155&lt;TCEA!B2058+1,0,TCEA!B2058+1)</f>
        <v>47166</v>
      </c>
      <c r="C2059">
        <f ca="1">+SUMIF(SIMULADOR2!$C$36:$C$155,B2059,SIMULADOR2!$S$36:$S$155)</f>
        <v>0</v>
      </c>
    </row>
    <row r="2060" spans="1:3" x14ac:dyDescent="0.2">
      <c r="A2060">
        <f t="shared" si="32"/>
        <v>2058</v>
      </c>
      <c r="B2060" s="28">
        <f ca="1">+IF(SIMULADOR2!$C$155&lt;TCEA!B2059+1,0,TCEA!B2059+1)</f>
        <v>47167</v>
      </c>
      <c r="C2060">
        <f ca="1">+SUMIF(SIMULADOR2!$C$36:$C$155,B2060,SIMULADOR2!$S$36:$S$155)</f>
        <v>0</v>
      </c>
    </row>
    <row r="2061" spans="1:3" x14ac:dyDescent="0.2">
      <c r="A2061">
        <f t="shared" si="32"/>
        <v>2059</v>
      </c>
      <c r="B2061" s="28">
        <f ca="1">+IF(SIMULADOR2!$C$155&lt;TCEA!B2060+1,0,TCEA!B2060+1)</f>
        <v>47168</v>
      </c>
      <c r="C2061">
        <f ca="1">+SUMIF(SIMULADOR2!$C$36:$C$155,B2061,SIMULADOR2!$S$36:$S$155)</f>
        <v>0</v>
      </c>
    </row>
    <row r="2062" spans="1:3" x14ac:dyDescent="0.2">
      <c r="A2062">
        <f t="shared" si="32"/>
        <v>2060</v>
      </c>
      <c r="B2062" s="28">
        <f ca="1">+IF(SIMULADOR2!$C$155&lt;TCEA!B2061+1,0,TCEA!B2061+1)</f>
        <v>47169</v>
      </c>
      <c r="C2062">
        <f ca="1">+SUMIF(SIMULADOR2!$C$36:$C$155,B2062,SIMULADOR2!$S$36:$S$155)</f>
        <v>0</v>
      </c>
    </row>
    <row r="2063" spans="1:3" x14ac:dyDescent="0.2">
      <c r="A2063">
        <f t="shared" si="32"/>
        <v>2061</v>
      </c>
      <c r="B2063" s="28">
        <f ca="1">+IF(SIMULADOR2!$C$155&lt;TCEA!B2062+1,0,TCEA!B2062+1)</f>
        <v>47170</v>
      </c>
      <c r="C2063">
        <f ca="1">+SUMIF(SIMULADOR2!$C$36:$C$155,B2063,SIMULADOR2!$S$36:$S$155)</f>
        <v>0</v>
      </c>
    </row>
    <row r="2064" spans="1:3" x14ac:dyDescent="0.2">
      <c r="A2064">
        <f t="shared" si="32"/>
        <v>2062</v>
      </c>
      <c r="B2064" s="28">
        <f ca="1">+IF(SIMULADOR2!$C$155&lt;TCEA!B2063+1,0,TCEA!B2063+1)</f>
        <v>47171</v>
      </c>
      <c r="C2064">
        <f ca="1">+SUMIF(SIMULADOR2!$C$36:$C$155,B2064,SIMULADOR2!$S$36:$S$155)</f>
        <v>0</v>
      </c>
    </row>
    <row r="2065" spans="1:3" x14ac:dyDescent="0.2">
      <c r="A2065">
        <f t="shared" si="32"/>
        <v>2063</v>
      </c>
      <c r="B2065" s="28">
        <f ca="1">+IF(SIMULADOR2!$C$155&lt;TCEA!B2064+1,0,TCEA!B2064+1)</f>
        <v>47172</v>
      </c>
      <c r="C2065">
        <f ca="1">+SUMIF(SIMULADOR2!$C$36:$C$155,B2065,SIMULADOR2!$S$36:$S$155)</f>
        <v>0</v>
      </c>
    </row>
    <row r="2066" spans="1:3" x14ac:dyDescent="0.2">
      <c r="A2066">
        <f t="shared" si="32"/>
        <v>2064</v>
      </c>
      <c r="B2066" s="28">
        <f ca="1">+IF(SIMULADOR2!$C$155&lt;TCEA!B2065+1,0,TCEA!B2065+1)</f>
        <v>47173</v>
      </c>
      <c r="C2066">
        <f ca="1">+SUMIF(SIMULADOR2!$C$36:$C$155,B2066,SIMULADOR2!$S$36:$S$155)</f>
        <v>0</v>
      </c>
    </row>
    <row r="2067" spans="1:3" x14ac:dyDescent="0.2">
      <c r="A2067">
        <f t="shared" si="32"/>
        <v>2065</v>
      </c>
      <c r="B2067" s="28">
        <f ca="1">+IF(SIMULADOR2!$C$155&lt;TCEA!B2066+1,0,TCEA!B2066+1)</f>
        <v>47174</v>
      </c>
      <c r="C2067">
        <f ca="1">+SUMIF(SIMULADOR2!$C$36:$C$155,B2067,SIMULADOR2!$S$36:$S$155)</f>
        <v>0</v>
      </c>
    </row>
    <row r="2068" spans="1:3" x14ac:dyDescent="0.2">
      <c r="A2068">
        <f t="shared" si="32"/>
        <v>2066</v>
      </c>
      <c r="B2068" s="28">
        <f ca="1">+IF(SIMULADOR2!$C$155&lt;TCEA!B2067+1,0,TCEA!B2067+1)</f>
        <v>47175</v>
      </c>
      <c r="C2068">
        <f ca="1">+SUMIF(SIMULADOR2!$C$36:$C$155,B2068,SIMULADOR2!$S$36:$S$155)</f>
        <v>0</v>
      </c>
    </row>
    <row r="2069" spans="1:3" x14ac:dyDescent="0.2">
      <c r="A2069">
        <f t="shared" si="32"/>
        <v>2067</v>
      </c>
      <c r="B2069" s="28">
        <f ca="1">+IF(SIMULADOR2!$C$155&lt;TCEA!B2068+1,0,TCEA!B2068+1)</f>
        <v>47176</v>
      </c>
      <c r="C2069">
        <f ca="1">+SUMIF(SIMULADOR2!$C$36:$C$155,B2069,SIMULADOR2!$S$36:$S$155)</f>
        <v>0</v>
      </c>
    </row>
    <row r="2070" spans="1:3" x14ac:dyDescent="0.2">
      <c r="A2070">
        <f t="shared" si="32"/>
        <v>2068</v>
      </c>
      <c r="B2070" s="28">
        <f ca="1">+IF(SIMULADOR2!$C$155&lt;TCEA!B2069+1,0,TCEA!B2069+1)</f>
        <v>47177</v>
      </c>
      <c r="C2070">
        <f ca="1">+SUMIF(SIMULADOR2!$C$36:$C$155,B2070,SIMULADOR2!$S$36:$S$155)</f>
        <v>0</v>
      </c>
    </row>
    <row r="2071" spans="1:3" x14ac:dyDescent="0.2">
      <c r="A2071">
        <f t="shared" si="32"/>
        <v>2069</v>
      </c>
      <c r="B2071" s="28">
        <f ca="1">+IF(SIMULADOR2!$C$155&lt;TCEA!B2070+1,0,TCEA!B2070+1)</f>
        <v>47178</v>
      </c>
      <c r="C2071">
        <f ca="1">+SUMIF(SIMULADOR2!$C$36:$C$155,B2071,SIMULADOR2!$S$36:$S$155)</f>
        <v>0</v>
      </c>
    </row>
    <row r="2072" spans="1:3" x14ac:dyDescent="0.2">
      <c r="A2072">
        <f t="shared" si="32"/>
        <v>2070</v>
      </c>
      <c r="B2072" s="28">
        <f ca="1">+IF(SIMULADOR2!$C$155&lt;TCEA!B2071+1,0,TCEA!B2071+1)</f>
        <v>47179</v>
      </c>
      <c r="C2072">
        <f ca="1">+SUMIF(SIMULADOR2!$C$36:$C$155,B2072,SIMULADOR2!$S$36:$S$155)</f>
        <v>0</v>
      </c>
    </row>
    <row r="2073" spans="1:3" x14ac:dyDescent="0.2">
      <c r="A2073">
        <f t="shared" si="32"/>
        <v>2071</v>
      </c>
      <c r="B2073" s="28">
        <f ca="1">+IF(SIMULADOR2!$C$155&lt;TCEA!B2072+1,0,TCEA!B2072+1)</f>
        <v>47180</v>
      </c>
      <c r="C2073">
        <f ca="1">+SUMIF(SIMULADOR2!$C$36:$C$155,B2073,SIMULADOR2!$S$36:$S$155)</f>
        <v>0</v>
      </c>
    </row>
    <row r="2074" spans="1:3" x14ac:dyDescent="0.2">
      <c r="A2074">
        <f t="shared" si="32"/>
        <v>2072</v>
      </c>
      <c r="B2074" s="28">
        <f ca="1">+IF(SIMULADOR2!$C$155&lt;TCEA!B2073+1,0,TCEA!B2073+1)</f>
        <v>47181</v>
      </c>
      <c r="C2074">
        <f ca="1">+SUMIF(SIMULADOR2!$C$36:$C$155,B2074,SIMULADOR2!$S$36:$S$155)</f>
        <v>0</v>
      </c>
    </row>
    <row r="2075" spans="1:3" x14ac:dyDescent="0.2">
      <c r="A2075">
        <f t="shared" si="32"/>
        <v>2073</v>
      </c>
      <c r="B2075" s="28">
        <f ca="1">+IF(SIMULADOR2!$C$155&lt;TCEA!B2074+1,0,TCEA!B2074+1)</f>
        <v>47182</v>
      </c>
      <c r="C2075">
        <f ca="1">+SUMIF(SIMULADOR2!$C$36:$C$155,B2075,SIMULADOR2!$S$36:$S$155)</f>
        <v>0</v>
      </c>
    </row>
    <row r="2076" spans="1:3" x14ac:dyDescent="0.2">
      <c r="A2076">
        <f t="shared" si="32"/>
        <v>2074</v>
      </c>
      <c r="B2076" s="28">
        <f ca="1">+IF(SIMULADOR2!$C$155&lt;TCEA!B2075+1,0,TCEA!B2075+1)</f>
        <v>47183</v>
      </c>
      <c r="C2076">
        <f ca="1">+SUMIF(SIMULADOR2!$C$36:$C$155,B2076,SIMULADOR2!$S$36:$S$155)</f>
        <v>0</v>
      </c>
    </row>
    <row r="2077" spans="1:3" x14ac:dyDescent="0.2">
      <c r="A2077">
        <f t="shared" si="32"/>
        <v>2075</v>
      </c>
      <c r="B2077" s="28">
        <f ca="1">+IF(SIMULADOR2!$C$155&lt;TCEA!B2076+1,0,TCEA!B2076+1)</f>
        <v>47184</v>
      </c>
      <c r="C2077">
        <f ca="1">+SUMIF(SIMULADOR2!$C$36:$C$155,B2077,SIMULADOR2!$S$36:$S$155)</f>
        <v>0</v>
      </c>
    </row>
    <row r="2078" spans="1:3" x14ac:dyDescent="0.2">
      <c r="A2078">
        <f t="shared" si="32"/>
        <v>2076</v>
      </c>
      <c r="B2078" s="28">
        <f ca="1">+IF(SIMULADOR2!$C$155&lt;TCEA!B2077+1,0,TCEA!B2077+1)</f>
        <v>47185</v>
      </c>
      <c r="C2078">
        <f ca="1">+SUMIF(SIMULADOR2!$C$36:$C$155,B2078,SIMULADOR2!$S$36:$S$155)</f>
        <v>0</v>
      </c>
    </row>
    <row r="2079" spans="1:3" x14ac:dyDescent="0.2">
      <c r="A2079">
        <f t="shared" si="32"/>
        <v>2077</v>
      </c>
      <c r="B2079" s="28">
        <f ca="1">+IF(SIMULADOR2!$C$155&lt;TCEA!B2078+1,0,TCEA!B2078+1)</f>
        <v>47186</v>
      </c>
      <c r="C2079">
        <f ca="1">+SUMIF(SIMULADOR2!$C$36:$C$155,B2079,SIMULADOR2!$S$36:$S$155)</f>
        <v>0</v>
      </c>
    </row>
    <row r="2080" spans="1:3" x14ac:dyDescent="0.2">
      <c r="A2080">
        <f t="shared" si="32"/>
        <v>2078</v>
      </c>
      <c r="B2080" s="28">
        <f ca="1">+IF(SIMULADOR2!$C$155&lt;TCEA!B2079+1,0,TCEA!B2079+1)</f>
        <v>47187</v>
      </c>
      <c r="C2080">
        <f ca="1">+SUMIF(SIMULADOR2!$C$36:$C$155,B2080,SIMULADOR2!$S$36:$S$155)</f>
        <v>0</v>
      </c>
    </row>
    <row r="2081" spans="1:3" x14ac:dyDescent="0.2">
      <c r="A2081">
        <f t="shared" si="32"/>
        <v>2079</v>
      </c>
      <c r="B2081" s="28">
        <f ca="1">+IF(SIMULADOR2!$C$155&lt;TCEA!B2080+1,0,TCEA!B2080+1)</f>
        <v>47188</v>
      </c>
      <c r="C2081">
        <f ca="1">+SUMIF(SIMULADOR2!$C$36:$C$155,B2081,SIMULADOR2!$S$36:$S$155)</f>
        <v>0</v>
      </c>
    </row>
    <row r="2082" spans="1:3" x14ac:dyDescent="0.2">
      <c r="A2082">
        <f t="shared" si="32"/>
        <v>2080</v>
      </c>
      <c r="B2082" s="28">
        <f ca="1">+IF(SIMULADOR2!$C$155&lt;TCEA!B2081+1,0,TCEA!B2081+1)</f>
        <v>47189</v>
      </c>
      <c r="C2082">
        <f ca="1">+SUMIF(SIMULADOR2!$C$36:$C$155,B2082,SIMULADOR2!$S$36:$S$155)</f>
        <v>0</v>
      </c>
    </row>
    <row r="2083" spans="1:3" x14ac:dyDescent="0.2">
      <c r="A2083">
        <f t="shared" si="32"/>
        <v>2081</v>
      </c>
      <c r="B2083" s="28">
        <f ca="1">+IF(SIMULADOR2!$C$155&lt;TCEA!B2082+1,0,TCEA!B2082+1)</f>
        <v>47190</v>
      </c>
      <c r="C2083">
        <f ca="1">+SUMIF(SIMULADOR2!$C$36:$C$155,B2083,SIMULADOR2!$S$36:$S$155)</f>
        <v>0</v>
      </c>
    </row>
    <row r="2084" spans="1:3" x14ac:dyDescent="0.2">
      <c r="A2084">
        <f t="shared" si="32"/>
        <v>2082</v>
      </c>
      <c r="B2084" s="28">
        <f ca="1">+IF(SIMULADOR2!$C$155&lt;TCEA!B2083+1,0,TCEA!B2083+1)</f>
        <v>47191</v>
      </c>
      <c r="C2084">
        <f ca="1">+SUMIF(SIMULADOR2!$C$36:$C$155,B2084,SIMULADOR2!$S$36:$S$155)</f>
        <v>0</v>
      </c>
    </row>
    <row r="2085" spans="1:3" x14ac:dyDescent="0.2">
      <c r="A2085">
        <f t="shared" si="32"/>
        <v>2083</v>
      </c>
      <c r="B2085" s="28">
        <f ca="1">+IF(SIMULADOR2!$C$155&lt;TCEA!B2084+1,0,TCEA!B2084+1)</f>
        <v>47192</v>
      </c>
      <c r="C2085">
        <f ca="1">+SUMIF(SIMULADOR2!$C$36:$C$155,B2085,SIMULADOR2!$S$36:$S$155)</f>
        <v>0</v>
      </c>
    </row>
    <row r="2086" spans="1:3" x14ac:dyDescent="0.2">
      <c r="A2086">
        <f t="shared" si="32"/>
        <v>2084</v>
      </c>
      <c r="B2086" s="28">
        <f ca="1">+IF(SIMULADOR2!$C$155&lt;TCEA!B2085+1,0,TCEA!B2085+1)</f>
        <v>47193</v>
      </c>
      <c r="C2086">
        <f ca="1">+SUMIF(SIMULADOR2!$C$36:$C$155,B2086,SIMULADOR2!$S$36:$S$155)</f>
        <v>0</v>
      </c>
    </row>
    <row r="2087" spans="1:3" x14ac:dyDescent="0.2">
      <c r="A2087">
        <f t="shared" si="32"/>
        <v>2085</v>
      </c>
      <c r="B2087" s="28">
        <f ca="1">+IF(SIMULADOR2!$C$155&lt;TCEA!B2086+1,0,TCEA!B2086+1)</f>
        <v>47194</v>
      </c>
      <c r="C2087">
        <f ca="1">+SUMIF(SIMULADOR2!$C$36:$C$155,B2087,SIMULADOR2!$S$36:$S$155)</f>
        <v>0</v>
      </c>
    </row>
    <row r="2088" spans="1:3" x14ac:dyDescent="0.2">
      <c r="A2088">
        <f t="shared" si="32"/>
        <v>2086</v>
      </c>
      <c r="B2088" s="28">
        <f ca="1">+IF(SIMULADOR2!$C$155&lt;TCEA!B2087+1,0,TCEA!B2087+1)</f>
        <v>47195</v>
      </c>
      <c r="C2088">
        <f ca="1">+SUMIF(SIMULADOR2!$C$36:$C$155,B2088,SIMULADOR2!$S$36:$S$155)</f>
        <v>0</v>
      </c>
    </row>
    <row r="2089" spans="1:3" x14ac:dyDescent="0.2">
      <c r="A2089">
        <f t="shared" si="32"/>
        <v>2087</v>
      </c>
      <c r="B2089" s="28">
        <f ca="1">+IF(SIMULADOR2!$C$155&lt;TCEA!B2088+1,0,TCEA!B2088+1)</f>
        <v>47196</v>
      </c>
      <c r="C2089">
        <f ca="1">+SUMIF(SIMULADOR2!$C$36:$C$155,B2089,SIMULADOR2!$S$36:$S$155)</f>
        <v>0</v>
      </c>
    </row>
    <row r="2090" spans="1:3" x14ac:dyDescent="0.2">
      <c r="A2090">
        <f t="shared" si="32"/>
        <v>2088</v>
      </c>
      <c r="B2090" s="28">
        <f ca="1">+IF(SIMULADOR2!$C$155&lt;TCEA!B2089+1,0,TCEA!B2089+1)</f>
        <v>47197</v>
      </c>
      <c r="C2090">
        <f ca="1">+SUMIF(SIMULADOR2!$C$36:$C$155,B2090,SIMULADOR2!$S$36:$S$155)</f>
        <v>0</v>
      </c>
    </row>
    <row r="2091" spans="1:3" x14ac:dyDescent="0.2">
      <c r="A2091">
        <f t="shared" si="32"/>
        <v>2089</v>
      </c>
      <c r="B2091" s="28">
        <f ca="1">+IF(SIMULADOR2!$C$155&lt;TCEA!B2090+1,0,TCEA!B2090+1)</f>
        <v>47198</v>
      </c>
      <c r="C2091">
        <f ca="1">+SUMIF(SIMULADOR2!$C$36:$C$155,B2091,SIMULADOR2!$S$36:$S$155)</f>
        <v>0</v>
      </c>
    </row>
    <row r="2092" spans="1:3" x14ac:dyDescent="0.2">
      <c r="A2092">
        <f t="shared" si="32"/>
        <v>2090</v>
      </c>
      <c r="B2092" s="28">
        <f ca="1">+IF(SIMULADOR2!$C$155&lt;TCEA!B2091+1,0,TCEA!B2091+1)</f>
        <v>47199</v>
      </c>
      <c r="C2092">
        <f ca="1">+SUMIF(SIMULADOR2!$C$36:$C$155,B2092,SIMULADOR2!$S$36:$S$155)</f>
        <v>0</v>
      </c>
    </row>
    <row r="2093" spans="1:3" x14ac:dyDescent="0.2">
      <c r="A2093">
        <f t="shared" si="32"/>
        <v>2091</v>
      </c>
      <c r="B2093" s="28">
        <f ca="1">+IF(SIMULADOR2!$C$155&lt;TCEA!B2092+1,0,TCEA!B2092+1)</f>
        <v>47200</v>
      </c>
      <c r="C2093">
        <f ca="1">+SUMIF(SIMULADOR2!$C$36:$C$155,B2093,SIMULADOR2!$S$36:$S$155)</f>
        <v>0</v>
      </c>
    </row>
    <row r="2094" spans="1:3" x14ac:dyDescent="0.2">
      <c r="A2094">
        <f t="shared" si="32"/>
        <v>2092</v>
      </c>
      <c r="B2094" s="28">
        <f ca="1">+IF(SIMULADOR2!$C$155&lt;TCEA!B2093+1,0,TCEA!B2093+1)</f>
        <v>47201</v>
      </c>
      <c r="C2094">
        <f ca="1">+SUMIF(SIMULADOR2!$C$36:$C$155,B2094,SIMULADOR2!$S$36:$S$155)</f>
        <v>0</v>
      </c>
    </row>
    <row r="2095" spans="1:3" x14ac:dyDescent="0.2">
      <c r="A2095">
        <f t="shared" si="32"/>
        <v>2093</v>
      </c>
      <c r="B2095" s="28">
        <f ca="1">+IF(SIMULADOR2!$C$155&lt;TCEA!B2094+1,0,TCEA!B2094+1)</f>
        <v>47202</v>
      </c>
      <c r="C2095">
        <f ca="1">+SUMIF(SIMULADOR2!$C$36:$C$155,B2095,SIMULADOR2!$S$36:$S$155)</f>
        <v>0</v>
      </c>
    </row>
    <row r="2096" spans="1:3" x14ac:dyDescent="0.2">
      <c r="A2096">
        <f t="shared" si="32"/>
        <v>2094</v>
      </c>
      <c r="B2096" s="28">
        <f ca="1">+IF(SIMULADOR2!$C$155&lt;TCEA!B2095+1,0,TCEA!B2095+1)</f>
        <v>47203</v>
      </c>
      <c r="C2096">
        <f ca="1">+SUMIF(SIMULADOR2!$C$36:$C$155,B2096,SIMULADOR2!$S$36:$S$155)</f>
        <v>0</v>
      </c>
    </row>
    <row r="2097" spans="1:3" x14ac:dyDescent="0.2">
      <c r="A2097">
        <f t="shared" si="32"/>
        <v>2095</v>
      </c>
      <c r="B2097" s="28">
        <f ca="1">+IF(SIMULADOR2!$C$155&lt;TCEA!B2096+1,0,TCEA!B2096+1)</f>
        <v>47204</v>
      </c>
      <c r="C2097">
        <f ca="1">+SUMIF(SIMULADOR2!$C$36:$C$155,B2097,SIMULADOR2!$S$36:$S$155)</f>
        <v>0</v>
      </c>
    </row>
    <row r="2098" spans="1:3" x14ac:dyDescent="0.2">
      <c r="A2098">
        <f t="shared" si="32"/>
        <v>2096</v>
      </c>
      <c r="B2098" s="28">
        <f ca="1">+IF(SIMULADOR2!$C$155&lt;TCEA!B2097+1,0,TCEA!B2097+1)</f>
        <v>47205</v>
      </c>
      <c r="C2098">
        <f ca="1">+SUMIF(SIMULADOR2!$C$36:$C$155,B2098,SIMULADOR2!$S$36:$S$155)</f>
        <v>0</v>
      </c>
    </row>
    <row r="2099" spans="1:3" x14ac:dyDescent="0.2">
      <c r="A2099">
        <f t="shared" si="32"/>
        <v>2097</v>
      </c>
      <c r="B2099" s="28">
        <f ca="1">+IF(SIMULADOR2!$C$155&lt;TCEA!B2098+1,0,TCEA!B2098+1)</f>
        <v>47206</v>
      </c>
      <c r="C2099">
        <f ca="1">+SUMIF(SIMULADOR2!$C$36:$C$155,B2099,SIMULADOR2!$S$36:$S$155)</f>
        <v>0</v>
      </c>
    </row>
    <row r="2100" spans="1:3" x14ac:dyDescent="0.2">
      <c r="A2100">
        <f t="shared" si="32"/>
        <v>2098</v>
      </c>
      <c r="B2100" s="28">
        <f ca="1">+IF(SIMULADOR2!$C$155&lt;TCEA!B2099+1,0,TCEA!B2099+1)</f>
        <v>47207</v>
      </c>
      <c r="C2100">
        <f ca="1">+SUMIF(SIMULADOR2!$C$36:$C$155,B2100,SIMULADOR2!$S$36:$S$155)</f>
        <v>0</v>
      </c>
    </row>
    <row r="2101" spans="1:3" x14ac:dyDescent="0.2">
      <c r="A2101">
        <f t="shared" si="32"/>
        <v>2099</v>
      </c>
      <c r="B2101" s="28">
        <f ca="1">+IF(SIMULADOR2!$C$155&lt;TCEA!B2100+1,0,TCEA!B2100+1)</f>
        <v>47208</v>
      </c>
      <c r="C2101">
        <f ca="1">+SUMIF(SIMULADOR2!$C$36:$C$155,B2101,SIMULADOR2!$S$36:$S$155)</f>
        <v>0</v>
      </c>
    </row>
    <row r="2102" spans="1:3" x14ac:dyDescent="0.2">
      <c r="A2102">
        <f t="shared" si="32"/>
        <v>2100</v>
      </c>
      <c r="B2102" s="28">
        <f ca="1">+IF(SIMULADOR2!$C$155&lt;TCEA!B2101+1,0,TCEA!B2101+1)</f>
        <v>47209</v>
      </c>
      <c r="C2102">
        <f ca="1">+SUMIF(SIMULADOR2!$C$36:$C$155,B2102,SIMULADOR2!$S$36:$S$155)</f>
        <v>0</v>
      </c>
    </row>
    <row r="2103" spans="1:3" x14ac:dyDescent="0.2">
      <c r="A2103">
        <f t="shared" si="32"/>
        <v>2101</v>
      </c>
      <c r="B2103" s="28">
        <f ca="1">+IF(SIMULADOR2!$C$155&lt;TCEA!B2102+1,0,TCEA!B2102+1)</f>
        <v>47210</v>
      </c>
      <c r="C2103">
        <f ca="1">+SUMIF(SIMULADOR2!$C$36:$C$155,B2103,SIMULADOR2!$S$36:$S$155)</f>
        <v>0</v>
      </c>
    </row>
    <row r="2104" spans="1:3" x14ac:dyDescent="0.2">
      <c r="A2104">
        <f t="shared" si="32"/>
        <v>2102</v>
      </c>
      <c r="B2104" s="28">
        <f ca="1">+IF(SIMULADOR2!$C$155&lt;TCEA!B2103+1,0,TCEA!B2103+1)</f>
        <v>47211</v>
      </c>
      <c r="C2104">
        <f ca="1">+SUMIF(SIMULADOR2!$C$36:$C$155,B2104,SIMULADOR2!$S$36:$S$155)</f>
        <v>0</v>
      </c>
    </row>
    <row r="2105" spans="1:3" x14ac:dyDescent="0.2">
      <c r="A2105">
        <f t="shared" si="32"/>
        <v>2103</v>
      </c>
      <c r="B2105" s="28">
        <f ca="1">+IF(SIMULADOR2!$C$155&lt;TCEA!B2104+1,0,TCEA!B2104+1)</f>
        <v>47212</v>
      </c>
      <c r="C2105">
        <f ca="1">+SUMIF(SIMULADOR2!$C$36:$C$155,B2105,SIMULADOR2!$S$36:$S$155)</f>
        <v>0</v>
      </c>
    </row>
    <row r="2106" spans="1:3" x14ac:dyDescent="0.2">
      <c r="A2106">
        <f t="shared" si="32"/>
        <v>2104</v>
      </c>
      <c r="B2106" s="28">
        <f ca="1">+IF(SIMULADOR2!$C$155&lt;TCEA!B2105+1,0,TCEA!B2105+1)</f>
        <v>47213</v>
      </c>
      <c r="C2106">
        <f ca="1">+SUMIF(SIMULADOR2!$C$36:$C$155,B2106,SIMULADOR2!$S$36:$S$155)</f>
        <v>0</v>
      </c>
    </row>
    <row r="2107" spans="1:3" x14ac:dyDescent="0.2">
      <c r="A2107">
        <f t="shared" si="32"/>
        <v>2105</v>
      </c>
      <c r="B2107" s="28">
        <f ca="1">+IF(SIMULADOR2!$C$155&lt;TCEA!B2106+1,0,TCEA!B2106+1)</f>
        <v>47214</v>
      </c>
      <c r="C2107">
        <f ca="1">+SUMIF(SIMULADOR2!$C$36:$C$155,B2107,SIMULADOR2!$S$36:$S$155)</f>
        <v>0</v>
      </c>
    </row>
    <row r="2108" spans="1:3" x14ac:dyDescent="0.2">
      <c r="A2108">
        <f t="shared" si="32"/>
        <v>2106</v>
      </c>
      <c r="B2108" s="28">
        <f ca="1">+IF(SIMULADOR2!$C$155&lt;TCEA!B2107+1,0,TCEA!B2107+1)</f>
        <v>47215</v>
      </c>
      <c r="C2108">
        <f ca="1">+SUMIF(SIMULADOR2!$C$36:$C$155,B2108,SIMULADOR2!$S$36:$S$155)</f>
        <v>0</v>
      </c>
    </row>
    <row r="2109" spans="1:3" x14ac:dyDescent="0.2">
      <c r="A2109">
        <f t="shared" si="32"/>
        <v>2107</v>
      </c>
      <c r="B2109" s="28">
        <f ca="1">+IF(SIMULADOR2!$C$155&lt;TCEA!B2108+1,0,TCEA!B2108+1)</f>
        <v>47216</v>
      </c>
      <c r="C2109">
        <f ca="1">+SUMIF(SIMULADOR2!$C$36:$C$155,B2109,SIMULADOR2!$S$36:$S$155)</f>
        <v>0</v>
      </c>
    </row>
    <row r="2110" spans="1:3" x14ac:dyDescent="0.2">
      <c r="A2110">
        <f t="shared" si="32"/>
        <v>2108</v>
      </c>
      <c r="B2110" s="28">
        <f ca="1">+IF(SIMULADOR2!$C$155&lt;TCEA!B2109+1,0,TCEA!B2109+1)</f>
        <v>47217</v>
      </c>
      <c r="C2110">
        <f ca="1">+SUMIF(SIMULADOR2!$C$36:$C$155,B2110,SIMULADOR2!$S$36:$S$155)</f>
        <v>0</v>
      </c>
    </row>
    <row r="2111" spans="1:3" x14ac:dyDescent="0.2">
      <c r="A2111">
        <f t="shared" si="32"/>
        <v>2109</v>
      </c>
      <c r="B2111" s="28">
        <f ca="1">+IF(SIMULADOR2!$C$155&lt;TCEA!B2110+1,0,TCEA!B2110+1)</f>
        <v>47218</v>
      </c>
      <c r="C2111">
        <f ca="1">+SUMIF(SIMULADOR2!$C$36:$C$155,B2111,SIMULADOR2!$S$36:$S$155)</f>
        <v>0</v>
      </c>
    </row>
    <row r="2112" spans="1:3" x14ac:dyDescent="0.2">
      <c r="A2112">
        <f t="shared" si="32"/>
        <v>2110</v>
      </c>
      <c r="B2112" s="28">
        <f ca="1">+IF(SIMULADOR2!$C$155&lt;TCEA!B2111+1,0,TCEA!B2111+1)</f>
        <v>47219</v>
      </c>
      <c r="C2112">
        <f ca="1">+SUMIF(SIMULADOR2!$C$36:$C$155,B2112,SIMULADOR2!$S$36:$S$155)</f>
        <v>0</v>
      </c>
    </row>
    <row r="2113" spans="1:3" x14ac:dyDescent="0.2">
      <c r="A2113">
        <f t="shared" si="32"/>
        <v>2111</v>
      </c>
      <c r="B2113" s="28">
        <f ca="1">+IF(SIMULADOR2!$C$155&lt;TCEA!B2112+1,0,TCEA!B2112+1)</f>
        <v>47220</v>
      </c>
      <c r="C2113">
        <f ca="1">+SUMIF(SIMULADOR2!$C$36:$C$155,B2113,SIMULADOR2!$S$36:$S$155)</f>
        <v>0</v>
      </c>
    </row>
    <row r="2114" spans="1:3" x14ac:dyDescent="0.2">
      <c r="A2114">
        <f t="shared" si="32"/>
        <v>2112</v>
      </c>
      <c r="B2114" s="28">
        <f ca="1">+IF(SIMULADOR2!$C$155&lt;TCEA!B2113+1,0,TCEA!B2113+1)</f>
        <v>47221</v>
      </c>
      <c r="C2114">
        <f ca="1">+SUMIF(SIMULADOR2!$C$36:$C$155,B2114,SIMULADOR2!$S$36:$S$155)</f>
        <v>0</v>
      </c>
    </row>
    <row r="2115" spans="1:3" x14ac:dyDescent="0.2">
      <c r="A2115">
        <f t="shared" si="32"/>
        <v>2113</v>
      </c>
      <c r="B2115" s="28">
        <f ca="1">+IF(SIMULADOR2!$C$155&lt;TCEA!B2114+1,0,TCEA!B2114+1)</f>
        <v>47222</v>
      </c>
      <c r="C2115">
        <f ca="1">+SUMIF(SIMULADOR2!$C$36:$C$155,B2115,SIMULADOR2!$S$36:$S$155)</f>
        <v>0</v>
      </c>
    </row>
    <row r="2116" spans="1:3" x14ac:dyDescent="0.2">
      <c r="A2116">
        <f t="shared" si="32"/>
        <v>2114</v>
      </c>
      <c r="B2116" s="28">
        <f ca="1">+IF(SIMULADOR2!$C$155&lt;TCEA!B2115+1,0,TCEA!B2115+1)</f>
        <v>47223</v>
      </c>
      <c r="C2116">
        <f ca="1">+SUMIF(SIMULADOR2!$C$36:$C$155,B2116,SIMULADOR2!$S$36:$S$155)</f>
        <v>0</v>
      </c>
    </row>
    <row r="2117" spans="1:3" x14ac:dyDescent="0.2">
      <c r="A2117">
        <f t="shared" ref="A2117:A2180" si="33">+A2116+1</f>
        <v>2115</v>
      </c>
      <c r="B2117" s="28">
        <f ca="1">+IF(SIMULADOR2!$C$155&lt;TCEA!B2116+1,0,TCEA!B2116+1)</f>
        <v>47224</v>
      </c>
      <c r="C2117">
        <f ca="1">+SUMIF(SIMULADOR2!$C$36:$C$155,B2117,SIMULADOR2!$S$36:$S$155)</f>
        <v>0</v>
      </c>
    </row>
    <row r="2118" spans="1:3" x14ac:dyDescent="0.2">
      <c r="A2118">
        <f t="shared" si="33"/>
        <v>2116</v>
      </c>
      <c r="B2118" s="28">
        <f ca="1">+IF(SIMULADOR2!$C$155&lt;TCEA!B2117+1,0,TCEA!B2117+1)</f>
        <v>47225</v>
      </c>
      <c r="C2118">
        <f ca="1">+SUMIF(SIMULADOR2!$C$36:$C$155,B2118,SIMULADOR2!$S$36:$S$155)</f>
        <v>0</v>
      </c>
    </row>
    <row r="2119" spans="1:3" x14ac:dyDescent="0.2">
      <c r="A2119">
        <f t="shared" si="33"/>
        <v>2117</v>
      </c>
      <c r="B2119" s="28">
        <f ca="1">+IF(SIMULADOR2!$C$155&lt;TCEA!B2118+1,0,TCEA!B2118+1)</f>
        <v>47226</v>
      </c>
      <c r="C2119">
        <f ca="1">+SUMIF(SIMULADOR2!$C$36:$C$155,B2119,SIMULADOR2!$S$36:$S$155)</f>
        <v>0</v>
      </c>
    </row>
    <row r="2120" spans="1:3" x14ac:dyDescent="0.2">
      <c r="A2120">
        <f t="shared" si="33"/>
        <v>2118</v>
      </c>
      <c r="B2120" s="28">
        <f ca="1">+IF(SIMULADOR2!$C$155&lt;TCEA!B2119+1,0,TCEA!B2119+1)</f>
        <v>47227</v>
      </c>
      <c r="C2120">
        <f ca="1">+SUMIF(SIMULADOR2!$C$36:$C$155,B2120,SIMULADOR2!$S$36:$S$155)</f>
        <v>0</v>
      </c>
    </row>
    <row r="2121" spans="1:3" x14ac:dyDescent="0.2">
      <c r="A2121">
        <f t="shared" si="33"/>
        <v>2119</v>
      </c>
      <c r="B2121" s="28">
        <f ca="1">+IF(SIMULADOR2!$C$155&lt;TCEA!B2120+1,0,TCEA!B2120+1)</f>
        <v>47228</v>
      </c>
      <c r="C2121">
        <f ca="1">+SUMIF(SIMULADOR2!$C$36:$C$155,B2121,SIMULADOR2!$S$36:$S$155)</f>
        <v>0</v>
      </c>
    </row>
    <row r="2122" spans="1:3" x14ac:dyDescent="0.2">
      <c r="A2122">
        <f t="shared" si="33"/>
        <v>2120</v>
      </c>
      <c r="B2122" s="28">
        <f ca="1">+IF(SIMULADOR2!$C$155&lt;TCEA!B2121+1,0,TCEA!B2121+1)</f>
        <v>47229</v>
      </c>
      <c r="C2122">
        <f ca="1">+SUMIF(SIMULADOR2!$C$36:$C$155,B2122,SIMULADOR2!$S$36:$S$155)</f>
        <v>0</v>
      </c>
    </row>
    <row r="2123" spans="1:3" x14ac:dyDescent="0.2">
      <c r="A2123">
        <f t="shared" si="33"/>
        <v>2121</v>
      </c>
      <c r="B2123" s="28">
        <f ca="1">+IF(SIMULADOR2!$C$155&lt;TCEA!B2122+1,0,TCEA!B2122+1)</f>
        <v>47230</v>
      </c>
      <c r="C2123">
        <f ca="1">+SUMIF(SIMULADOR2!$C$36:$C$155,B2123,SIMULADOR2!$S$36:$S$155)</f>
        <v>0</v>
      </c>
    </row>
    <row r="2124" spans="1:3" x14ac:dyDescent="0.2">
      <c r="A2124">
        <f t="shared" si="33"/>
        <v>2122</v>
      </c>
      <c r="B2124" s="28">
        <f ca="1">+IF(SIMULADOR2!$C$155&lt;TCEA!B2123+1,0,TCEA!B2123+1)</f>
        <v>47231</v>
      </c>
      <c r="C2124">
        <f ca="1">+SUMIF(SIMULADOR2!$C$36:$C$155,B2124,SIMULADOR2!$S$36:$S$155)</f>
        <v>0</v>
      </c>
    </row>
    <row r="2125" spans="1:3" x14ac:dyDescent="0.2">
      <c r="A2125">
        <f t="shared" si="33"/>
        <v>2123</v>
      </c>
      <c r="B2125" s="28">
        <f ca="1">+IF(SIMULADOR2!$C$155&lt;TCEA!B2124+1,0,TCEA!B2124+1)</f>
        <v>47232</v>
      </c>
      <c r="C2125">
        <f ca="1">+SUMIF(SIMULADOR2!$C$36:$C$155,B2125,SIMULADOR2!$S$36:$S$155)</f>
        <v>0</v>
      </c>
    </row>
    <row r="2126" spans="1:3" x14ac:dyDescent="0.2">
      <c r="A2126">
        <f t="shared" si="33"/>
        <v>2124</v>
      </c>
      <c r="B2126" s="28">
        <f ca="1">+IF(SIMULADOR2!$C$155&lt;TCEA!B2125+1,0,TCEA!B2125+1)</f>
        <v>47233</v>
      </c>
      <c r="C2126">
        <f ca="1">+SUMIF(SIMULADOR2!$C$36:$C$155,B2126,SIMULADOR2!$S$36:$S$155)</f>
        <v>0</v>
      </c>
    </row>
    <row r="2127" spans="1:3" x14ac:dyDescent="0.2">
      <c r="A2127">
        <f t="shared" si="33"/>
        <v>2125</v>
      </c>
      <c r="B2127" s="28">
        <f ca="1">+IF(SIMULADOR2!$C$155&lt;TCEA!B2126+1,0,TCEA!B2126+1)</f>
        <v>47234</v>
      </c>
      <c r="C2127">
        <f ca="1">+SUMIF(SIMULADOR2!$C$36:$C$155,B2127,SIMULADOR2!$S$36:$S$155)</f>
        <v>0</v>
      </c>
    </row>
    <row r="2128" spans="1:3" x14ac:dyDescent="0.2">
      <c r="A2128">
        <f t="shared" si="33"/>
        <v>2126</v>
      </c>
      <c r="B2128" s="28">
        <f ca="1">+IF(SIMULADOR2!$C$155&lt;TCEA!B2127+1,0,TCEA!B2127+1)</f>
        <v>47235</v>
      </c>
      <c r="C2128">
        <f ca="1">+SUMIF(SIMULADOR2!$C$36:$C$155,B2128,SIMULADOR2!$S$36:$S$155)</f>
        <v>0</v>
      </c>
    </row>
    <row r="2129" spans="1:3" x14ac:dyDescent="0.2">
      <c r="A2129">
        <f t="shared" si="33"/>
        <v>2127</v>
      </c>
      <c r="B2129" s="28">
        <f ca="1">+IF(SIMULADOR2!$C$155&lt;TCEA!B2128+1,0,TCEA!B2128+1)</f>
        <v>47236</v>
      </c>
      <c r="C2129">
        <f ca="1">+SUMIF(SIMULADOR2!$C$36:$C$155,B2129,SIMULADOR2!$S$36:$S$155)</f>
        <v>0</v>
      </c>
    </row>
    <row r="2130" spans="1:3" x14ac:dyDescent="0.2">
      <c r="A2130">
        <f t="shared" si="33"/>
        <v>2128</v>
      </c>
      <c r="B2130" s="28">
        <f ca="1">+IF(SIMULADOR2!$C$155&lt;TCEA!B2129+1,0,TCEA!B2129+1)</f>
        <v>47237</v>
      </c>
      <c r="C2130">
        <f ca="1">+SUMIF(SIMULADOR2!$C$36:$C$155,B2130,SIMULADOR2!$S$36:$S$155)</f>
        <v>0</v>
      </c>
    </row>
    <row r="2131" spans="1:3" x14ac:dyDescent="0.2">
      <c r="A2131">
        <f t="shared" si="33"/>
        <v>2129</v>
      </c>
      <c r="B2131" s="28">
        <f ca="1">+IF(SIMULADOR2!$C$155&lt;TCEA!B2130+1,0,TCEA!B2130+1)</f>
        <v>47238</v>
      </c>
      <c r="C2131">
        <f ca="1">+SUMIF(SIMULADOR2!$C$36:$C$155,B2131,SIMULADOR2!$S$36:$S$155)</f>
        <v>0</v>
      </c>
    </row>
    <row r="2132" spans="1:3" x14ac:dyDescent="0.2">
      <c r="A2132">
        <f t="shared" si="33"/>
        <v>2130</v>
      </c>
      <c r="B2132" s="28">
        <f ca="1">+IF(SIMULADOR2!$C$155&lt;TCEA!B2131+1,0,TCEA!B2131+1)</f>
        <v>47239</v>
      </c>
      <c r="C2132">
        <f ca="1">+SUMIF(SIMULADOR2!$C$36:$C$155,B2132,SIMULADOR2!$S$36:$S$155)</f>
        <v>0</v>
      </c>
    </row>
    <row r="2133" spans="1:3" x14ac:dyDescent="0.2">
      <c r="A2133">
        <f t="shared" si="33"/>
        <v>2131</v>
      </c>
      <c r="B2133" s="28">
        <f ca="1">+IF(SIMULADOR2!$C$155&lt;TCEA!B2132+1,0,TCEA!B2132+1)</f>
        <v>47240</v>
      </c>
      <c r="C2133">
        <f ca="1">+SUMIF(SIMULADOR2!$C$36:$C$155,B2133,SIMULADOR2!$S$36:$S$155)</f>
        <v>0</v>
      </c>
    </row>
    <row r="2134" spans="1:3" x14ac:dyDescent="0.2">
      <c r="A2134">
        <f t="shared" si="33"/>
        <v>2132</v>
      </c>
      <c r="B2134" s="28">
        <f ca="1">+IF(SIMULADOR2!$C$155&lt;TCEA!B2133+1,0,TCEA!B2133+1)</f>
        <v>47241</v>
      </c>
      <c r="C2134">
        <f ca="1">+SUMIF(SIMULADOR2!$C$36:$C$155,B2134,SIMULADOR2!$S$36:$S$155)</f>
        <v>0</v>
      </c>
    </row>
    <row r="2135" spans="1:3" x14ac:dyDescent="0.2">
      <c r="A2135">
        <f t="shared" si="33"/>
        <v>2133</v>
      </c>
      <c r="B2135" s="28">
        <f ca="1">+IF(SIMULADOR2!$C$155&lt;TCEA!B2134+1,0,TCEA!B2134+1)</f>
        <v>47242</v>
      </c>
      <c r="C2135">
        <f ca="1">+SUMIF(SIMULADOR2!$C$36:$C$155,B2135,SIMULADOR2!$S$36:$S$155)</f>
        <v>0</v>
      </c>
    </row>
    <row r="2136" spans="1:3" x14ac:dyDescent="0.2">
      <c r="A2136">
        <f t="shared" si="33"/>
        <v>2134</v>
      </c>
      <c r="B2136" s="28">
        <f ca="1">+IF(SIMULADOR2!$C$155&lt;TCEA!B2135+1,0,TCEA!B2135+1)</f>
        <v>47243</v>
      </c>
      <c r="C2136">
        <f ca="1">+SUMIF(SIMULADOR2!$C$36:$C$155,B2136,SIMULADOR2!$S$36:$S$155)</f>
        <v>0</v>
      </c>
    </row>
    <row r="2137" spans="1:3" x14ac:dyDescent="0.2">
      <c r="A2137">
        <f t="shared" si="33"/>
        <v>2135</v>
      </c>
      <c r="B2137" s="28">
        <f ca="1">+IF(SIMULADOR2!$C$155&lt;TCEA!B2136+1,0,TCEA!B2136+1)</f>
        <v>47244</v>
      </c>
      <c r="C2137">
        <f ca="1">+SUMIF(SIMULADOR2!$C$36:$C$155,B2137,SIMULADOR2!$S$36:$S$155)</f>
        <v>0</v>
      </c>
    </row>
    <row r="2138" spans="1:3" x14ac:dyDescent="0.2">
      <c r="A2138">
        <f t="shared" si="33"/>
        <v>2136</v>
      </c>
      <c r="B2138" s="28">
        <f ca="1">+IF(SIMULADOR2!$C$155&lt;TCEA!B2137+1,0,TCEA!B2137+1)</f>
        <v>47245</v>
      </c>
      <c r="C2138">
        <f ca="1">+SUMIF(SIMULADOR2!$C$36:$C$155,B2138,SIMULADOR2!$S$36:$S$155)</f>
        <v>0</v>
      </c>
    </row>
    <row r="2139" spans="1:3" x14ac:dyDescent="0.2">
      <c r="A2139">
        <f t="shared" si="33"/>
        <v>2137</v>
      </c>
      <c r="B2139" s="28">
        <f ca="1">+IF(SIMULADOR2!$C$155&lt;TCEA!B2138+1,0,TCEA!B2138+1)</f>
        <v>47246</v>
      </c>
      <c r="C2139">
        <f ca="1">+SUMIF(SIMULADOR2!$C$36:$C$155,B2139,SIMULADOR2!$S$36:$S$155)</f>
        <v>0</v>
      </c>
    </row>
    <row r="2140" spans="1:3" x14ac:dyDescent="0.2">
      <c r="A2140">
        <f t="shared" si="33"/>
        <v>2138</v>
      </c>
      <c r="B2140" s="28">
        <f ca="1">+IF(SIMULADOR2!$C$155&lt;TCEA!B2139+1,0,TCEA!B2139+1)</f>
        <v>47247</v>
      </c>
      <c r="C2140">
        <f ca="1">+SUMIF(SIMULADOR2!$C$36:$C$155,B2140,SIMULADOR2!$S$36:$S$155)</f>
        <v>0</v>
      </c>
    </row>
    <row r="2141" spans="1:3" x14ac:dyDescent="0.2">
      <c r="A2141">
        <f t="shared" si="33"/>
        <v>2139</v>
      </c>
      <c r="B2141" s="28">
        <f ca="1">+IF(SIMULADOR2!$C$155&lt;TCEA!B2140+1,0,TCEA!B2140+1)</f>
        <v>47248</v>
      </c>
      <c r="C2141">
        <f ca="1">+SUMIF(SIMULADOR2!$C$36:$C$155,B2141,SIMULADOR2!$S$36:$S$155)</f>
        <v>0</v>
      </c>
    </row>
    <row r="2142" spans="1:3" x14ac:dyDescent="0.2">
      <c r="A2142">
        <f t="shared" si="33"/>
        <v>2140</v>
      </c>
      <c r="B2142" s="28">
        <f ca="1">+IF(SIMULADOR2!$C$155&lt;TCEA!B2141+1,0,TCEA!B2141+1)</f>
        <v>47249</v>
      </c>
      <c r="C2142">
        <f ca="1">+SUMIF(SIMULADOR2!$C$36:$C$155,B2142,SIMULADOR2!$S$36:$S$155)</f>
        <v>0</v>
      </c>
    </row>
    <row r="2143" spans="1:3" x14ac:dyDescent="0.2">
      <c r="A2143">
        <f t="shared" si="33"/>
        <v>2141</v>
      </c>
      <c r="B2143" s="28">
        <f ca="1">+IF(SIMULADOR2!$C$155&lt;TCEA!B2142+1,0,TCEA!B2142+1)</f>
        <v>47250</v>
      </c>
      <c r="C2143">
        <f ca="1">+SUMIF(SIMULADOR2!$C$36:$C$155,B2143,SIMULADOR2!$S$36:$S$155)</f>
        <v>0</v>
      </c>
    </row>
    <row r="2144" spans="1:3" x14ac:dyDescent="0.2">
      <c r="A2144">
        <f t="shared" si="33"/>
        <v>2142</v>
      </c>
      <c r="B2144" s="28">
        <f ca="1">+IF(SIMULADOR2!$C$155&lt;TCEA!B2143+1,0,TCEA!B2143+1)</f>
        <v>47251</v>
      </c>
      <c r="C2144">
        <f ca="1">+SUMIF(SIMULADOR2!$C$36:$C$155,B2144,SIMULADOR2!$S$36:$S$155)</f>
        <v>0</v>
      </c>
    </row>
    <row r="2145" spans="1:3" x14ac:dyDescent="0.2">
      <c r="A2145">
        <f t="shared" si="33"/>
        <v>2143</v>
      </c>
      <c r="B2145" s="28">
        <f ca="1">+IF(SIMULADOR2!$C$155&lt;TCEA!B2144+1,0,TCEA!B2144+1)</f>
        <v>47252</v>
      </c>
      <c r="C2145">
        <f ca="1">+SUMIF(SIMULADOR2!$C$36:$C$155,B2145,SIMULADOR2!$S$36:$S$155)</f>
        <v>0</v>
      </c>
    </row>
    <row r="2146" spans="1:3" x14ac:dyDescent="0.2">
      <c r="A2146">
        <f t="shared" si="33"/>
        <v>2144</v>
      </c>
      <c r="B2146" s="28">
        <f ca="1">+IF(SIMULADOR2!$C$155&lt;TCEA!B2145+1,0,TCEA!B2145+1)</f>
        <v>47253</v>
      </c>
      <c r="C2146">
        <f ca="1">+SUMIF(SIMULADOR2!$C$36:$C$155,B2146,SIMULADOR2!$S$36:$S$155)</f>
        <v>0</v>
      </c>
    </row>
    <row r="2147" spans="1:3" x14ac:dyDescent="0.2">
      <c r="A2147">
        <f t="shared" si="33"/>
        <v>2145</v>
      </c>
      <c r="B2147" s="28">
        <f ca="1">+IF(SIMULADOR2!$C$155&lt;TCEA!B2146+1,0,TCEA!B2146+1)</f>
        <v>47254</v>
      </c>
      <c r="C2147">
        <f ca="1">+SUMIF(SIMULADOR2!$C$36:$C$155,B2147,SIMULADOR2!$S$36:$S$155)</f>
        <v>0</v>
      </c>
    </row>
    <row r="2148" spans="1:3" x14ac:dyDescent="0.2">
      <c r="A2148">
        <f t="shared" si="33"/>
        <v>2146</v>
      </c>
      <c r="B2148" s="28">
        <f ca="1">+IF(SIMULADOR2!$C$155&lt;TCEA!B2147+1,0,TCEA!B2147+1)</f>
        <v>47255</v>
      </c>
      <c r="C2148">
        <f ca="1">+SUMIF(SIMULADOR2!$C$36:$C$155,B2148,SIMULADOR2!$S$36:$S$155)</f>
        <v>0</v>
      </c>
    </row>
    <row r="2149" spans="1:3" x14ac:dyDescent="0.2">
      <c r="A2149">
        <f t="shared" si="33"/>
        <v>2147</v>
      </c>
      <c r="B2149" s="28">
        <f ca="1">+IF(SIMULADOR2!$C$155&lt;TCEA!B2148+1,0,TCEA!B2148+1)</f>
        <v>47256</v>
      </c>
      <c r="C2149">
        <f ca="1">+SUMIF(SIMULADOR2!$C$36:$C$155,B2149,SIMULADOR2!$S$36:$S$155)</f>
        <v>0</v>
      </c>
    </row>
    <row r="2150" spans="1:3" x14ac:dyDescent="0.2">
      <c r="A2150">
        <f t="shared" si="33"/>
        <v>2148</v>
      </c>
      <c r="B2150" s="28">
        <f ca="1">+IF(SIMULADOR2!$C$155&lt;TCEA!B2149+1,0,TCEA!B2149+1)</f>
        <v>47257</v>
      </c>
      <c r="C2150">
        <f ca="1">+SUMIF(SIMULADOR2!$C$36:$C$155,B2150,SIMULADOR2!$S$36:$S$155)</f>
        <v>0</v>
      </c>
    </row>
    <row r="2151" spans="1:3" x14ac:dyDescent="0.2">
      <c r="A2151">
        <f t="shared" si="33"/>
        <v>2149</v>
      </c>
      <c r="B2151" s="28">
        <f ca="1">+IF(SIMULADOR2!$C$155&lt;TCEA!B2150+1,0,TCEA!B2150+1)</f>
        <v>47258</v>
      </c>
      <c r="C2151">
        <f ca="1">+SUMIF(SIMULADOR2!$C$36:$C$155,B2151,SIMULADOR2!$S$36:$S$155)</f>
        <v>0</v>
      </c>
    </row>
    <row r="2152" spans="1:3" x14ac:dyDescent="0.2">
      <c r="A2152">
        <f t="shared" si="33"/>
        <v>2150</v>
      </c>
      <c r="B2152" s="28">
        <f ca="1">+IF(SIMULADOR2!$C$155&lt;TCEA!B2151+1,0,TCEA!B2151+1)</f>
        <v>47259</v>
      </c>
      <c r="C2152">
        <f ca="1">+SUMIF(SIMULADOR2!$C$36:$C$155,B2152,SIMULADOR2!$S$36:$S$155)</f>
        <v>0</v>
      </c>
    </row>
    <row r="2153" spans="1:3" x14ac:dyDescent="0.2">
      <c r="A2153">
        <f t="shared" si="33"/>
        <v>2151</v>
      </c>
      <c r="B2153" s="28">
        <f ca="1">+IF(SIMULADOR2!$C$155&lt;TCEA!B2152+1,0,TCEA!B2152+1)</f>
        <v>47260</v>
      </c>
      <c r="C2153">
        <f ca="1">+SUMIF(SIMULADOR2!$C$36:$C$155,B2153,SIMULADOR2!$S$36:$S$155)</f>
        <v>0</v>
      </c>
    </row>
    <row r="2154" spans="1:3" x14ac:dyDescent="0.2">
      <c r="A2154">
        <f t="shared" si="33"/>
        <v>2152</v>
      </c>
      <c r="B2154" s="28">
        <f ca="1">+IF(SIMULADOR2!$C$155&lt;TCEA!B2153+1,0,TCEA!B2153+1)</f>
        <v>47261</v>
      </c>
      <c r="C2154">
        <f ca="1">+SUMIF(SIMULADOR2!$C$36:$C$155,B2154,SIMULADOR2!$S$36:$S$155)</f>
        <v>0</v>
      </c>
    </row>
    <row r="2155" spans="1:3" x14ac:dyDescent="0.2">
      <c r="A2155">
        <f t="shared" si="33"/>
        <v>2153</v>
      </c>
      <c r="B2155" s="28">
        <f ca="1">+IF(SIMULADOR2!$C$155&lt;TCEA!B2154+1,0,TCEA!B2154+1)</f>
        <v>47262</v>
      </c>
      <c r="C2155">
        <f ca="1">+SUMIF(SIMULADOR2!$C$36:$C$155,B2155,SIMULADOR2!$S$36:$S$155)</f>
        <v>0</v>
      </c>
    </row>
    <row r="2156" spans="1:3" x14ac:dyDescent="0.2">
      <c r="A2156">
        <f t="shared" si="33"/>
        <v>2154</v>
      </c>
      <c r="B2156" s="28">
        <f ca="1">+IF(SIMULADOR2!$C$155&lt;TCEA!B2155+1,0,TCEA!B2155+1)</f>
        <v>47263</v>
      </c>
      <c r="C2156">
        <f ca="1">+SUMIF(SIMULADOR2!$C$36:$C$155,B2156,SIMULADOR2!$S$36:$S$155)</f>
        <v>0</v>
      </c>
    </row>
    <row r="2157" spans="1:3" x14ac:dyDescent="0.2">
      <c r="A2157">
        <f t="shared" si="33"/>
        <v>2155</v>
      </c>
      <c r="B2157" s="28">
        <f ca="1">+IF(SIMULADOR2!$C$155&lt;TCEA!B2156+1,0,TCEA!B2156+1)</f>
        <v>47264</v>
      </c>
      <c r="C2157">
        <f ca="1">+SUMIF(SIMULADOR2!$C$36:$C$155,B2157,SIMULADOR2!$S$36:$S$155)</f>
        <v>0</v>
      </c>
    </row>
    <row r="2158" spans="1:3" x14ac:dyDescent="0.2">
      <c r="A2158">
        <f t="shared" si="33"/>
        <v>2156</v>
      </c>
      <c r="B2158" s="28">
        <f ca="1">+IF(SIMULADOR2!$C$155&lt;TCEA!B2157+1,0,TCEA!B2157+1)</f>
        <v>47265</v>
      </c>
      <c r="C2158">
        <f ca="1">+SUMIF(SIMULADOR2!$C$36:$C$155,B2158,SIMULADOR2!$S$36:$S$155)</f>
        <v>0</v>
      </c>
    </row>
    <row r="2159" spans="1:3" x14ac:dyDescent="0.2">
      <c r="A2159">
        <f t="shared" si="33"/>
        <v>2157</v>
      </c>
      <c r="B2159" s="28">
        <f ca="1">+IF(SIMULADOR2!$C$155&lt;TCEA!B2158+1,0,TCEA!B2158+1)</f>
        <v>47266</v>
      </c>
      <c r="C2159">
        <f ca="1">+SUMIF(SIMULADOR2!$C$36:$C$155,B2159,SIMULADOR2!$S$36:$S$155)</f>
        <v>0</v>
      </c>
    </row>
    <row r="2160" spans="1:3" x14ac:dyDescent="0.2">
      <c r="A2160">
        <f t="shared" si="33"/>
        <v>2158</v>
      </c>
      <c r="B2160" s="28">
        <f ca="1">+IF(SIMULADOR2!$C$155&lt;TCEA!B2159+1,0,TCEA!B2159+1)</f>
        <v>47267</v>
      </c>
      <c r="C2160">
        <f ca="1">+SUMIF(SIMULADOR2!$C$36:$C$155,B2160,SIMULADOR2!$S$36:$S$155)</f>
        <v>0</v>
      </c>
    </row>
    <row r="2161" spans="1:3" x14ac:dyDescent="0.2">
      <c r="A2161">
        <f t="shared" si="33"/>
        <v>2159</v>
      </c>
      <c r="B2161" s="28">
        <f ca="1">+IF(SIMULADOR2!$C$155&lt;TCEA!B2160+1,0,TCEA!B2160+1)</f>
        <v>47268</v>
      </c>
      <c r="C2161">
        <f ca="1">+SUMIF(SIMULADOR2!$C$36:$C$155,B2161,SIMULADOR2!$S$36:$S$155)</f>
        <v>0</v>
      </c>
    </row>
    <row r="2162" spans="1:3" x14ac:dyDescent="0.2">
      <c r="A2162">
        <f t="shared" si="33"/>
        <v>2160</v>
      </c>
      <c r="B2162" s="28">
        <f ca="1">+IF(SIMULADOR2!$C$155&lt;TCEA!B2161+1,0,TCEA!B2161+1)</f>
        <v>47269</v>
      </c>
      <c r="C2162">
        <f ca="1">+SUMIF(SIMULADOR2!$C$36:$C$155,B2162,SIMULADOR2!$S$36:$S$155)</f>
        <v>0</v>
      </c>
    </row>
    <row r="2163" spans="1:3" x14ac:dyDescent="0.2">
      <c r="A2163">
        <f t="shared" si="33"/>
        <v>2161</v>
      </c>
      <c r="B2163" s="28">
        <f ca="1">+IF(SIMULADOR2!$C$155&lt;TCEA!B2162+1,0,TCEA!B2162+1)</f>
        <v>47270</v>
      </c>
      <c r="C2163">
        <f ca="1">+SUMIF(SIMULADOR2!$C$36:$C$155,B2163,SIMULADOR2!$S$36:$S$155)</f>
        <v>0</v>
      </c>
    </row>
    <row r="2164" spans="1:3" x14ac:dyDescent="0.2">
      <c r="A2164">
        <f t="shared" si="33"/>
        <v>2162</v>
      </c>
      <c r="B2164" s="28">
        <f ca="1">+IF(SIMULADOR2!$C$155&lt;TCEA!B2163+1,0,TCEA!B2163+1)</f>
        <v>47271</v>
      </c>
      <c r="C2164">
        <f ca="1">+SUMIF(SIMULADOR2!$C$36:$C$155,B2164,SIMULADOR2!$S$36:$S$155)</f>
        <v>0</v>
      </c>
    </row>
    <row r="2165" spans="1:3" x14ac:dyDescent="0.2">
      <c r="A2165">
        <f t="shared" si="33"/>
        <v>2163</v>
      </c>
      <c r="B2165" s="28">
        <f ca="1">+IF(SIMULADOR2!$C$155&lt;TCEA!B2164+1,0,TCEA!B2164+1)</f>
        <v>47272</v>
      </c>
      <c r="C2165">
        <f ca="1">+SUMIF(SIMULADOR2!$C$36:$C$155,B2165,SIMULADOR2!$S$36:$S$155)</f>
        <v>0</v>
      </c>
    </row>
    <row r="2166" spans="1:3" x14ac:dyDescent="0.2">
      <c r="A2166">
        <f t="shared" si="33"/>
        <v>2164</v>
      </c>
      <c r="B2166" s="28">
        <f ca="1">+IF(SIMULADOR2!$C$155&lt;TCEA!B2165+1,0,TCEA!B2165+1)</f>
        <v>47273</v>
      </c>
      <c r="C2166">
        <f ca="1">+SUMIF(SIMULADOR2!$C$36:$C$155,B2166,SIMULADOR2!$S$36:$S$155)</f>
        <v>0</v>
      </c>
    </row>
    <row r="2167" spans="1:3" x14ac:dyDescent="0.2">
      <c r="A2167">
        <f t="shared" si="33"/>
        <v>2165</v>
      </c>
      <c r="B2167" s="28">
        <f ca="1">+IF(SIMULADOR2!$C$155&lt;TCEA!B2166+1,0,TCEA!B2166+1)</f>
        <v>47274</v>
      </c>
      <c r="C2167">
        <f ca="1">+SUMIF(SIMULADOR2!$C$36:$C$155,B2167,SIMULADOR2!$S$36:$S$155)</f>
        <v>0</v>
      </c>
    </row>
    <row r="2168" spans="1:3" x14ac:dyDescent="0.2">
      <c r="A2168">
        <f t="shared" si="33"/>
        <v>2166</v>
      </c>
      <c r="B2168" s="28">
        <f ca="1">+IF(SIMULADOR2!$C$155&lt;TCEA!B2167+1,0,TCEA!B2167+1)</f>
        <v>47275</v>
      </c>
      <c r="C2168">
        <f ca="1">+SUMIF(SIMULADOR2!$C$36:$C$155,B2168,SIMULADOR2!$S$36:$S$155)</f>
        <v>0</v>
      </c>
    </row>
    <row r="2169" spans="1:3" x14ac:dyDescent="0.2">
      <c r="A2169">
        <f t="shared" si="33"/>
        <v>2167</v>
      </c>
      <c r="B2169" s="28">
        <f ca="1">+IF(SIMULADOR2!$C$155&lt;TCEA!B2168+1,0,TCEA!B2168+1)</f>
        <v>47276</v>
      </c>
      <c r="C2169">
        <f ca="1">+SUMIF(SIMULADOR2!$C$36:$C$155,B2169,SIMULADOR2!$S$36:$S$155)</f>
        <v>0</v>
      </c>
    </row>
    <row r="2170" spans="1:3" x14ac:dyDescent="0.2">
      <c r="A2170">
        <f t="shared" si="33"/>
        <v>2168</v>
      </c>
      <c r="B2170" s="28">
        <f ca="1">+IF(SIMULADOR2!$C$155&lt;TCEA!B2169+1,0,TCEA!B2169+1)</f>
        <v>47277</v>
      </c>
      <c r="C2170">
        <f ca="1">+SUMIF(SIMULADOR2!$C$36:$C$155,B2170,SIMULADOR2!$S$36:$S$155)</f>
        <v>0</v>
      </c>
    </row>
    <row r="2171" spans="1:3" x14ac:dyDescent="0.2">
      <c r="A2171">
        <f t="shared" si="33"/>
        <v>2169</v>
      </c>
      <c r="B2171" s="28">
        <f ca="1">+IF(SIMULADOR2!$C$155&lt;TCEA!B2170+1,0,TCEA!B2170+1)</f>
        <v>47278</v>
      </c>
      <c r="C2171">
        <f ca="1">+SUMIF(SIMULADOR2!$C$36:$C$155,B2171,SIMULADOR2!$S$36:$S$155)</f>
        <v>0</v>
      </c>
    </row>
    <row r="2172" spans="1:3" x14ac:dyDescent="0.2">
      <c r="A2172">
        <f t="shared" si="33"/>
        <v>2170</v>
      </c>
      <c r="B2172" s="28">
        <f ca="1">+IF(SIMULADOR2!$C$155&lt;TCEA!B2171+1,0,TCEA!B2171+1)</f>
        <v>47279</v>
      </c>
      <c r="C2172">
        <f ca="1">+SUMIF(SIMULADOR2!$C$36:$C$155,B2172,SIMULADOR2!$S$36:$S$155)</f>
        <v>0</v>
      </c>
    </row>
    <row r="2173" spans="1:3" x14ac:dyDescent="0.2">
      <c r="A2173">
        <f t="shared" si="33"/>
        <v>2171</v>
      </c>
      <c r="B2173" s="28">
        <f ca="1">+IF(SIMULADOR2!$C$155&lt;TCEA!B2172+1,0,TCEA!B2172+1)</f>
        <v>47280</v>
      </c>
      <c r="C2173">
        <f ca="1">+SUMIF(SIMULADOR2!$C$36:$C$155,B2173,SIMULADOR2!$S$36:$S$155)</f>
        <v>0</v>
      </c>
    </row>
    <row r="2174" spans="1:3" x14ac:dyDescent="0.2">
      <c r="A2174">
        <f t="shared" si="33"/>
        <v>2172</v>
      </c>
      <c r="B2174" s="28">
        <f ca="1">+IF(SIMULADOR2!$C$155&lt;TCEA!B2173+1,0,TCEA!B2173+1)</f>
        <v>47281</v>
      </c>
      <c r="C2174">
        <f ca="1">+SUMIF(SIMULADOR2!$C$36:$C$155,B2174,SIMULADOR2!$S$36:$S$155)</f>
        <v>0</v>
      </c>
    </row>
    <row r="2175" spans="1:3" x14ac:dyDescent="0.2">
      <c r="A2175">
        <f t="shared" si="33"/>
        <v>2173</v>
      </c>
      <c r="B2175" s="28">
        <f ca="1">+IF(SIMULADOR2!$C$155&lt;TCEA!B2174+1,0,TCEA!B2174+1)</f>
        <v>47282</v>
      </c>
      <c r="C2175">
        <f ca="1">+SUMIF(SIMULADOR2!$C$36:$C$155,B2175,SIMULADOR2!$S$36:$S$155)</f>
        <v>0</v>
      </c>
    </row>
    <row r="2176" spans="1:3" x14ac:dyDescent="0.2">
      <c r="A2176">
        <f t="shared" si="33"/>
        <v>2174</v>
      </c>
      <c r="B2176" s="28">
        <f ca="1">+IF(SIMULADOR2!$C$155&lt;TCEA!B2175+1,0,TCEA!B2175+1)</f>
        <v>47283</v>
      </c>
      <c r="C2176">
        <f ca="1">+SUMIF(SIMULADOR2!$C$36:$C$155,B2176,SIMULADOR2!$S$36:$S$155)</f>
        <v>0</v>
      </c>
    </row>
    <row r="2177" spans="1:3" x14ac:dyDescent="0.2">
      <c r="A2177">
        <f t="shared" si="33"/>
        <v>2175</v>
      </c>
      <c r="B2177" s="28">
        <f ca="1">+IF(SIMULADOR2!$C$155&lt;TCEA!B2176+1,0,TCEA!B2176+1)</f>
        <v>47284</v>
      </c>
      <c r="C2177">
        <f ca="1">+SUMIF(SIMULADOR2!$C$36:$C$155,B2177,SIMULADOR2!$S$36:$S$155)</f>
        <v>0</v>
      </c>
    </row>
    <row r="2178" spans="1:3" x14ac:dyDescent="0.2">
      <c r="A2178">
        <f t="shared" si="33"/>
        <v>2176</v>
      </c>
      <c r="B2178" s="28">
        <f ca="1">+IF(SIMULADOR2!$C$155&lt;TCEA!B2177+1,0,TCEA!B2177+1)</f>
        <v>47285</v>
      </c>
      <c r="C2178">
        <f ca="1">+SUMIF(SIMULADOR2!$C$36:$C$155,B2178,SIMULADOR2!$S$36:$S$155)</f>
        <v>0</v>
      </c>
    </row>
    <row r="2179" spans="1:3" x14ac:dyDescent="0.2">
      <c r="A2179">
        <f t="shared" si="33"/>
        <v>2177</v>
      </c>
      <c r="B2179" s="28">
        <f ca="1">+IF(SIMULADOR2!$C$155&lt;TCEA!B2178+1,0,TCEA!B2178+1)</f>
        <v>47286</v>
      </c>
      <c r="C2179">
        <f ca="1">+SUMIF(SIMULADOR2!$C$36:$C$155,B2179,SIMULADOR2!$S$36:$S$155)</f>
        <v>0</v>
      </c>
    </row>
    <row r="2180" spans="1:3" x14ac:dyDescent="0.2">
      <c r="A2180">
        <f t="shared" si="33"/>
        <v>2178</v>
      </c>
      <c r="B2180" s="28">
        <f ca="1">+IF(SIMULADOR2!$C$155&lt;TCEA!B2179+1,0,TCEA!B2179+1)</f>
        <v>47287</v>
      </c>
      <c r="C2180">
        <f ca="1">+SUMIF(SIMULADOR2!$C$36:$C$155,B2180,SIMULADOR2!$S$36:$S$155)</f>
        <v>0</v>
      </c>
    </row>
    <row r="2181" spans="1:3" x14ac:dyDescent="0.2">
      <c r="A2181">
        <f t="shared" ref="A2181:A2244" si="34">+A2180+1</f>
        <v>2179</v>
      </c>
      <c r="B2181" s="28">
        <f ca="1">+IF(SIMULADOR2!$C$155&lt;TCEA!B2180+1,0,TCEA!B2180+1)</f>
        <v>47288</v>
      </c>
      <c r="C2181">
        <f ca="1">+SUMIF(SIMULADOR2!$C$36:$C$155,B2181,SIMULADOR2!$S$36:$S$155)</f>
        <v>0</v>
      </c>
    </row>
    <row r="2182" spans="1:3" x14ac:dyDescent="0.2">
      <c r="A2182">
        <f t="shared" si="34"/>
        <v>2180</v>
      </c>
      <c r="B2182" s="28">
        <f ca="1">+IF(SIMULADOR2!$C$155&lt;TCEA!B2181+1,0,TCEA!B2181+1)</f>
        <v>47289</v>
      </c>
      <c r="C2182">
        <f ca="1">+SUMIF(SIMULADOR2!$C$36:$C$155,B2182,SIMULADOR2!$S$36:$S$155)</f>
        <v>0</v>
      </c>
    </row>
    <row r="2183" spans="1:3" x14ac:dyDescent="0.2">
      <c r="A2183">
        <f t="shared" si="34"/>
        <v>2181</v>
      </c>
      <c r="B2183" s="28">
        <f ca="1">+IF(SIMULADOR2!$C$155&lt;TCEA!B2182+1,0,TCEA!B2182+1)</f>
        <v>47290</v>
      </c>
      <c r="C2183">
        <f ca="1">+SUMIF(SIMULADOR2!$C$36:$C$155,B2183,SIMULADOR2!$S$36:$S$155)</f>
        <v>0</v>
      </c>
    </row>
    <row r="2184" spans="1:3" x14ac:dyDescent="0.2">
      <c r="A2184">
        <f t="shared" si="34"/>
        <v>2182</v>
      </c>
      <c r="B2184" s="28">
        <f ca="1">+IF(SIMULADOR2!$C$155&lt;TCEA!B2183+1,0,TCEA!B2183+1)</f>
        <v>47291</v>
      </c>
      <c r="C2184">
        <f ca="1">+SUMIF(SIMULADOR2!$C$36:$C$155,B2184,SIMULADOR2!$S$36:$S$155)</f>
        <v>0</v>
      </c>
    </row>
    <row r="2185" spans="1:3" x14ac:dyDescent="0.2">
      <c r="A2185">
        <f t="shared" si="34"/>
        <v>2183</v>
      </c>
      <c r="B2185" s="28">
        <f ca="1">+IF(SIMULADOR2!$C$155&lt;TCEA!B2184+1,0,TCEA!B2184+1)</f>
        <v>47292</v>
      </c>
      <c r="C2185">
        <f ca="1">+SUMIF(SIMULADOR2!$C$36:$C$155,B2185,SIMULADOR2!$S$36:$S$155)</f>
        <v>0</v>
      </c>
    </row>
    <row r="2186" spans="1:3" x14ac:dyDescent="0.2">
      <c r="A2186">
        <f t="shared" si="34"/>
        <v>2184</v>
      </c>
      <c r="B2186" s="28">
        <f ca="1">+IF(SIMULADOR2!$C$155&lt;TCEA!B2185+1,0,TCEA!B2185+1)</f>
        <v>47293</v>
      </c>
      <c r="C2186">
        <f ca="1">+SUMIF(SIMULADOR2!$C$36:$C$155,B2186,SIMULADOR2!$S$36:$S$155)</f>
        <v>0</v>
      </c>
    </row>
    <row r="2187" spans="1:3" x14ac:dyDescent="0.2">
      <c r="A2187">
        <f t="shared" si="34"/>
        <v>2185</v>
      </c>
      <c r="B2187" s="28">
        <f ca="1">+IF(SIMULADOR2!$C$155&lt;TCEA!B2186+1,0,TCEA!B2186+1)</f>
        <v>47294</v>
      </c>
      <c r="C2187">
        <f ca="1">+SUMIF(SIMULADOR2!$C$36:$C$155,B2187,SIMULADOR2!$S$36:$S$155)</f>
        <v>0</v>
      </c>
    </row>
    <row r="2188" spans="1:3" x14ac:dyDescent="0.2">
      <c r="A2188">
        <f t="shared" si="34"/>
        <v>2186</v>
      </c>
      <c r="B2188" s="28">
        <f ca="1">+IF(SIMULADOR2!$C$155&lt;TCEA!B2187+1,0,TCEA!B2187+1)</f>
        <v>47295</v>
      </c>
      <c r="C2188">
        <f ca="1">+SUMIF(SIMULADOR2!$C$36:$C$155,B2188,SIMULADOR2!$S$36:$S$155)</f>
        <v>0</v>
      </c>
    </row>
    <row r="2189" spans="1:3" x14ac:dyDescent="0.2">
      <c r="A2189">
        <f t="shared" si="34"/>
        <v>2187</v>
      </c>
      <c r="B2189" s="28">
        <f ca="1">+IF(SIMULADOR2!$C$155&lt;TCEA!B2188+1,0,TCEA!B2188+1)</f>
        <v>47296</v>
      </c>
      <c r="C2189">
        <f ca="1">+SUMIF(SIMULADOR2!$C$36:$C$155,B2189,SIMULADOR2!$S$36:$S$155)</f>
        <v>0</v>
      </c>
    </row>
    <row r="2190" spans="1:3" x14ac:dyDescent="0.2">
      <c r="A2190">
        <f t="shared" si="34"/>
        <v>2188</v>
      </c>
      <c r="B2190" s="28">
        <f ca="1">+IF(SIMULADOR2!$C$155&lt;TCEA!B2189+1,0,TCEA!B2189+1)</f>
        <v>47297</v>
      </c>
      <c r="C2190">
        <f ca="1">+SUMIF(SIMULADOR2!$C$36:$C$155,B2190,SIMULADOR2!$S$36:$S$155)</f>
        <v>0</v>
      </c>
    </row>
    <row r="2191" spans="1:3" x14ac:dyDescent="0.2">
      <c r="A2191">
        <f t="shared" si="34"/>
        <v>2189</v>
      </c>
      <c r="B2191" s="28">
        <f ca="1">+IF(SIMULADOR2!$C$155&lt;TCEA!B2190+1,0,TCEA!B2190+1)</f>
        <v>47298</v>
      </c>
      <c r="C2191">
        <f ca="1">+SUMIF(SIMULADOR2!$C$36:$C$155,B2191,SIMULADOR2!$S$36:$S$155)</f>
        <v>0</v>
      </c>
    </row>
    <row r="2192" spans="1:3" x14ac:dyDescent="0.2">
      <c r="A2192">
        <f t="shared" si="34"/>
        <v>2190</v>
      </c>
      <c r="B2192" s="28">
        <f ca="1">+IF(SIMULADOR2!$C$155&lt;TCEA!B2191+1,0,TCEA!B2191+1)</f>
        <v>47299</v>
      </c>
      <c r="C2192">
        <f ca="1">+SUMIF(SIMULADOR2!$C$36:$C$155,B2192,SIMULADOR2!$S$36:$S$155)</f>
        <v>0</v>
      </c>
    </row>
    <row r="2193" spans="1:3" x14ac:dyDescent="0.2">
      <c r="A2193">
        <f t="shared" si="34"/>
        <v>2191</v>
      </c>
      <c r="B2193" s="28">
        <f ca="1">+IF(SIMULADOR2!$C$155&lt;TCEA!B2192+1,0,TCEA!B2192+1)</f>
        <v>47300</v>
      </c>
      <c r="C2193">
        <f ca="1">+SUMIF(SIMULADOR2!$C$36:$C$155,B2193,SIMULADOR2!$S$36:$S$155)</f>
        <v>0</v>
      </c>
    </row>
    <row r="2194" spans="1:3" x14ac:dyDescent="0.2">
      <c r="A2194">
        <f t="shared" si="34"/>
        <v>2192</v>
      </c>
      <c r="B2194" s="28">
        <f ca="1">+IF(SIMULADOR2!$C$155&lt;TCEA!B2193+1,0,TCEA!B2193+1)</f>
        <v>47301</v>
      </c>
      <c r="C2194">
        <f ca="1">+SUMIF(SIMULADOR2!$C$36:$C$155,B2194,SIMULADOR2!$S$36:$S$155)</f>
        <v>0</v>
      </c>
    </row>
    <row r="2195" spans="1:3" x14ac:dyDescent="0.2">
      <c r="A2195">
        <f t="shared" si="34"/>
        <v>2193</v>
      </c>
      <c r="B2195" s="28">
        <f ca="1">+IF(SIMULADOR2!$C$155&lt;TCEA!B2194+1,0,TCEA!B2194+1)</f>
        <v>47302</v>
      </c>
      <c r="C2195">
        <f ca="1">+SUMIF(SIMULADOR2!$C$36:$C$155,B2195,SIMULADOR2!$S$36:$S$155)</f>
        <v>0</v>
      </c>
    </row>
    <row r="2196" spans="1:3" x14ac:dyDescent="0.2">
      <c r="A2196">
        <f t="shared" si="34"/>
        <v>2194</v>
      </c>
      <c r="B2196" s="28">
        <f ca="1">+IF(SIMULADOR2!$C$155&lt;TCEA!B2195+1,0,TCEA!B2195+1)</f>
        <v>47303</v>
      </c>
      <c r="C2196">
        <f ca="1">+SUMIF(SIMULADOR2!$C$36:$C$155,B2196,SIMULADOR2!$S$36:$S$155)</f>
        <v>0</v>
      </c>
    </row>
    <row r="2197" spans="1:3" x14ac:dyDescent="0.2">
      <c r="A2197">
        <f t="shared" si="34"/>
        <v>2195</v>
      </c>
      <c r="B2197" s="28">
        <f ca="1">+IF(SIMULADOR2!$C$155&lt;TCEA!B2196+1,0,TCEA!B2196+1)</f>
        <v>47304</v>
      </c>
      <c r="C2197">
        <f ca="1">+SUMIF(SIMULADOR2!$C$36:$C$155,B2197,SIMULADOR2!$S$36:$S$155)</f>
        <v>0</v>
      </c>
    </row>
    <row r="2198" spans="1:3" x14ac:dyDescent="0.2">
      <c r="A2198">
        <f t="shared" si="34"/>
        <v>2196</v>
      </c>
      <c r="B2198" s="28">
        <f ca="1">+IF(SIMULADOR2!$C$155&lt;TCEA!B2197+1,0,TCEA!B2197+1)</f>
        <v>47305</v>
      </c>
      <c r="C2198">
        <f ca="1">+SUMIF(SIMULADOR2!$C$36:$C$155,B2198,SIMULADOR2!$S$36:$S$155)</f>
        <v>0</v>
      </c>
    </row>
    <row r="2199" spans="1:3" x14ac:dyDescent="0.2">
      <c r="A2199">
        <f t="shared" si="34"/>
        <v>2197</v>
      </c>
      <c r="B2199" s="28">
        <f ca="1">+IF(SIMULADOR2!$C$155&lt;TCEA!B2198+1,0,TCEA!B2198+1)</f>
        <v>47306</v>
      </c>
      <c r="C2199">
        <f ca="1">+SUMIF(SIMULADOR2!$C$36:$C$155,B2199,SIMULADOR2!$S$36:$S$155)</f>
        <v>0</v>
      </c>
    </row>
    <row r="2200" spans="1:3" x14ac:dyDescent="0.2">
      <c r="A2200">
        <f t="shared" si="34"/>
        <v>2198</v>
      </c>
      <c r="B2200" s="28">
        <f ca="1">+IF(SIMULADOR2!$C$155&lt;TCEA!B2199+1,0,TCEA!B2199+1)</f>
        <v>47307</v>
      </c>
      <c r="C2200">
        <f ca="1">+SUMIF(SIMULADOR2!$C$36:$C$155,B2200,SIMULADOR2!$S$36:$S$155)</f>
        <v>0</v>
      </c>
    </row>
    <row r="2201" spans="1:3" x14ac:dyDescent="0.2">
      <c r="A2201">
        <f t="shared" si="34"/>
        <v>2199</v>
      </c>
      <c r="B2201" s="28">
        <f ca="1">+IF(SIMULADOR2!$C$155&lt;TCEA!B2200+1,0,TCEA!B2200+1)</f>
        <v>47308</v>
      </c>
      <c r="C2201">
        <f ca="1">+SUMIF(SIMULADOR2!$C$36:$C$155,B2201,SIMULADOR2!$S$36:$S$155)</f>
        <v>0</v>
      </c>
    </row>
    <row r="2202" spans="1:3" x14ac:dyDescent="0.2">
      <c r="A2202">
        <f t="shared" si="34"/>
        <v>2200</v>
      </c>
      <c r="B2202" s="28">
        <f ca="1">+IF(SIMULADOR2!$C$155&lt;TCEA!B2201+1,0,TCEA!B2201+1)</f>
        <v>47309</v>
      </c>
      <c r="C2202">
        <f ca="1">+SUMIF(SIMULADOR2!$C$36:$C$155,B2202,SIMULADOR2!$S$36:$S$155)</f>
        <v>0</v>
      </c>
    </row>
    <row r="2203" spans="1:3" x14ac:dyDescent="0.2">
      <c r="A2203">
        <f t="shared" si="34"/>
        <v>2201</v>
      </c>
      <c r="B2203" s="28">
        <f ca="1">+IF(SIMULADOR2!$C$155&lt;TCEA!B2202+1,0,TCEA!B2202+1)</f>
        <v>47310</v>
      </c>
      <c r="C2203">
        <f ca="1">+SUMIF(SIMULADOR2!$C$36:$C$155,B2203,SIMULADOR2!$S$36:$S$155)</f>
        <v>0</v>
      </c>
    </row>
    <row r="2204" spans="1:3" x14ac:dyDescent="0.2">
      <c r="A2204">
        <f t="shared" si="34"/>
        <v>2202</v>
      </c>
      <c r="B2204" s="28">
        <f ca="1">+IF(SIMULADOR2!$C$155&lt;TCEA!B2203+1,0,TCEA!B2203+1)</f>
        <v>47311</v>
      </c>
      <c r="C2204">
        <f ca="1">+SUMIF(SIMULADOR2!$C$36:$C$155,B2204,SIMULADOR2!$S$36:$S$155)</f>
        <v>0</v>
      </c>
    </row>
    <row r="2205" spans="1:3" x14ac:dyDescent="0.2">
      <c r="A2205">
        <f t="shared" si="34"/>
        <v>2203</v>
      </c>
      <c r="B2205" s="28">
        <f ca="1">+IF(SIMULADOR2!$C$155&lt;TCEA!B2204+1,0,TCEA!B2204+1)</f>
        <v>47312</v>
      </c>
      <c r="C2205">
        <f ca="1">+SUMIF(SIMULADOR2!$C$36:$C$155,B2205,SIMULADOR2!$S$36:$S$155)</f>
        <v>0</v>
      </c>
    </row>
    <row r="2206" spans="1:3" x14ac:dyDescent="0.2">
      <c r="A2206">
        <f t="shared" si="34"/>
        <v>2204</v>
      </c>
      <c r="B2206" s="28">
        <f ca="1">+IF(SIMULADOR2!$C$155&lt;TCEA!B2205+1,0,TCEA!B2205+1)</f>
        <v>47313</v>
      </c>
      <c r="C2206">
        <f ca="1">+SUMIF(SIMULADOR2!$C$36:$C$155,B2206,SIMULADOR2!$S$36:$S$155)</f>
        <v>0</v>
      </c>
    </row>
    <row r="2207" spans="1:3" x14ac:dyDescent="0.2">
      <c r="A2207">
        <f t="shared" si="34"/>
        <v>2205</v>
      </c>
      <c r="B2207" s="28">
        <f ca="1">+IF(SIMULADOR2!$C$155&lt;TCEA!B2206+1,0,TCEA!B2206+1)</f>
        <v>47314</v>
      </c>
      <c r="C2207">
        <f ca="1">+SUMIF(SIMULADOR2!$C$36:$C$155,B2207,SIMULADOR2!$S$36:$S$155)</f>
        <v>0</v>
      </c>
    </row>
    <row r="2208" spans="1:3" x14ac:dyDescent="0.2">
      <c r="A2208">
        <f t="shared" si="34"/>
        <v>2206</v>
      </c>
      <c r="B2208" s="28">
        <f ca="1">+IF(SIMULADOR2!$C$155&lt;TCEA!B2207+1,0,TCEA!B2207+1)</f>
        <v>47315</v>
      </c>
      <c r="C2208">
        <f ca="1">+SUMIF(SIMULADOR2!$C$36:$C$155,B2208,SIMULADOR2!$S$36:$S$155)</f>
        <v>0</v>
      </c>
    </row>
    <row r="2209" spans="1:3" x14ac:dyDescent="0.2">
      <c r="A2209">
        <f t="shared" si="34"/>
        <v>2207</v>
      </c>
      <c r="B2209" s="28">
        <f ca="1">+IF(SIMULADOR2!$C$155&lt;TCEA!B2208+1,0,TCEA!B2208+1)</f>
        <v>47316</v>
      </c>
      <c r="C2209">
        <f ca="1">+SUMIF(SIMULADOR2!$C$36:$C$155,B2209,SIMULADOR2!$S$36:$S$155)</f>
        <v>0</v>
      </c>
    </row>
    <row r="2210" spans="1:3" x14ac:dyDescent="0.2">
      <c r="A2210">
        <f t="shared" si="34"/>
        <v>2208</v>
      </c>
      <c r="B2210" s="28">
        <f ca="1">+IF(SIMULADOR2!$C$155&lt;TCEA!B2209+1,0,TCEA!B2209+1)</f>
        <v>47317</v>
      </c>
      <c r="C2210">
        <f ca="1">+SUMIF(SIMULADOR2!$C$36:$C$155,B2210,SIMULADOR2!$S$36:$S$155)</f>
        <v>0</v>
      </c>
    </row>
    <row r="2211" spans="1:3" x14ac:dyDescent="0.2">
      <c r="A2211">
        <f t="shared" si="34"/>
        <v>2209</v>
      </c>
      <c r="B2211" s="28">
        <f ca="1">+IF(SIMULADOR2!$C$155&lt;TCEA!B2210+1,0,TCEA!B2210+1)</f>
        <v>47318</v>
      </c>
      <c r="C2211">
        <f ca="1">+SUMIF(SIMULADOR2!$C$36:$C$155,B2211,SIMULADOR2!$S$36:$S$155)</f>
        <v>0</v>
      </c>
    </row>
    <row r="2212" spans="1:3" x14ac:dyDescent="0.2">
      <c r="A2212">
        <f t="shared" si="34"/>
        <v>2210</v>
      </c>
      <c r="B2212" s="28">
        <f ca="1">+IF(SIMULADOR2!$C$155&lt;TCEA!B2211+1,0,TCEA!B2211+1)</f>
        <v>47319</v>
      </c>
      <c r="C2212">
        <f ca="1">+SUMIF(SIMULADOR2!$C$36:$C$155,B2212,SIMULADOR2!$S$36:$S$155)</f>
        <v>0</v>
      </c>
    </row>
    <row r="2213" spans="1:3" x14ac:dyDescent="0.2">
      <c r="A2213">
        <f t="shared" si="34"/>
        <v>2211</v>
      </c>
      <c r="B2213" s="28">
        <f ca="1">+IF(SIMULADOR2!$C$155&lt;TCEA!B2212+1,0,TCEA!B2212+1)</f>
        <v>47320</v>
      </c>
      <c r="C2213">
        <f ca="1">+SUMIF(SIMULADOR2!$C$36:$C$155,B2213,SIMULADOR2!$S$36:$S$155)</f>
        <v>0</v>
      </c>
    </row>
    <row r="2214" spans="1:3" x14ac:dyDescent="0.2">
      <c r="A2214">
        <f t="shared" si="34"/>
        <v>2212</v>
      </c>
      <c r="B2214" s="28">
        <f ca="1">+IF(SIMULADOR2!$C$155&lt;TCEA!B2213+1,0,TCEA!B2213+1)</f>
        <v>47321</v>
      </c>
      <c r="C2214">
        <f ca="1">+SUMIF(SIMULADOR2!$C$36:$C$155,B2214,SIMULADOR2!$S$36:$S$155)</f>
        <v>0</v>
      </c>
    </row>
    <row r="2215" spans="1:3" x14ac:dyDescent="0.2">
      <c r="A2215">
        <f t="shared" si="34"/>
        <v>2213</v>
      </c>
      <c r="B2215" s="28">
        <f ca="1">+IF(SIMULADOR2!$C$155&lt;TCEA!B2214+1,0,TCEA!B2214+1)</f>
        <v>47322</v>
      </c>
      <c r="C2215">
        <f ca="1">+SUMIF(SIMULADOR2!$C$36:$C$155,B2215,SIMULADOR2!$S$36:$S$155)</f>
        <v>0</v>
      </c>
    </row>
    <row r="2216" spans="1:3" x14ac:dyDescent="0.2">
      <c r="A2216">
        <f t="shared" si="34"/>
        <v>2214</v>
      </c>
      <c r="B2216" s="28">
        <f ca="1">+IF(SIMULADOR2!$C$155&lt;TCEA!B2215+1,0,TCEA!B2215+1)</f>
        <v>47323</v>
      </c>
      <c r="C2216">
        <f ca="1">+SUMIF(SIMULADOR2!$C$36:$C$155,B2216,SIMULADOR2!$S$36:$S$155)</f>
        <v>0</v>
      </c>
    </row>
    <row r="2217" spans="1:3" x14ac:dyDescent="0.2">
      <c r="A2217">
        <f t="shared" si="34"/>
        <v>2215</v>
      </c>
      <c r="B2217" s="28">
        <f ca="1">+IF(SIMULADOR2!$C$155&lt;TCEA!B2216+1,0,TCEA!B2216+1)</f>
        <v>47324</v>
      </c>
      <c r="C2217">
        <f ca="1">+SUMIF(SIMULADOR2!$C$36:$C$155,B2217,SIMULADOR2!$S$36:$S$155)</f>
        <v>0</v>
      </c>
    </row>
    <row r="2218" spans="1:3" x14ac:dyDescent="0.2">
      <c r="A2218">
        <f t="shared" si="34"/>
        <v>2216</v>
      </c>
      <c r="B2218" s="28">
        <f ca="1">+IF(SIMULADOR2!$C$155&lt;TCEA!B2217+1,0,TCEA!B2217+1)</f>
        <v>47325</v>
      </c>
      <c r="C2218">
        <f ca="1">+SUMIF(SIMULADOR2!$C$36:$C$155,B2218,SIMULADOR2!$S$36:$S$155)</f>
        <v>0</v>
      </c>
    </row>
    <row r="2219" spans="1:3" x14ac:dyDescent="0.2">
      <c r="A2219">
        <f t="shared" si="34"/>
        <v>2217</v>
      </c>
      <c r="B2219" s="28">
        <f ca="1">+IF(SIMULADOR2!$C$155&lt;TCEA!B2218+1,0,TCEA!B2218+1)</f>
        <v>47326</v>
      </c>
      <c r="C2219">
        <f ca="1">+SUMIF(SIMULADOR2!$C$36:$C$155,B2219,SIMULADOR2!$S$36:$S$155)</f>
        <v>0</v>
      </c>
    </row>
    <row r="2220" spans="1:3" x14ac:dyDescent="0.2">
      <c r="A2220">
        <f t="shared" si="34"/>
        <v>2218</v>
      </c>
      <c r="B2220" s="28">
        <f ca="1">+IF(SIMULADOR2!$C$155&lt;TCEA!B2219+1,0,TCEA!B2219+1)</f>
        <v>47327</v>
      </c>
      <c r="C2220">
        <f ca="1">+SUMIF(SIMULADOR2!$C$36:$C$155,B2220,SIMULADOR2!$S$36:$S$155)</f>
        <v>0</v>
      </c>
    </row>
    <row r="2221" spans="1:3" x14ac:dyDescent="0.2">
      <c r="A2221">
        <f t="shared" si="34"/>
        <v>2219</v>
      </c>
      <c r="B2221" s="28">
        <f ca="1">+IF(SIMULADOR2!$C$155&lt;TCEA!B2220+1,0,TCEA!B2220+1)</f>
        <v>47328</v>
      </c>
      <c r="C2221">
        <f ca="1">+SUMIF(SIMULADOR2!$C$36:$C$155,B2221,SIMULADOR2!$S$36:$S$155)</f>
        <v>0</v>
      </c>
    </row>
    <row r="2222" spans="1:3" x14ac:dyDescent="0.2">
      <c r="A2222">
        <f t="shared" si="34"/>
        <v>2220</v>
      </c>
      <c r="B2222" s="28">
        <f ca="1">+IF(SIMULADOR2!$C$155&lt;TCEA!B2221+1,0,TCEA!B2221+1)</f>
        <v>47329</v>
      </c>
      <c r="C2222">
        <f ca="1">+SUMIF(SIMULADOR2!$C$36:$C$155,B2222,SIMULADOR2!$S$36:$S$155)</f>
        <v>0</v>
      </c>
    </row>
    <row r="2223" spans="1:3" x14ac:dyDescent="0.2">
      <c r="A2223">
        <f t="shared" si="34"/>
        <v>2221</v>
      </c>
      <c r="B2223" s="28">
        <f ca="1">+IF(SIMULADOR2!$C$155&lt;TCEA!B2222+1,0,TCEA!B2222+1)</f>
        <v>47330</v>
      </c>
      <c r="C2223">
        <f ca="1">+SUMIF(SIMULADOR2!$C$36:$C$155,B2223,SIMULADOR2!$S$36:$S$155)</f>
        <v>0</v>
      </c>
    </row>
    <row r="2224" spans="1:3" x14ac:dyDescent="0.2">
      <c r="A2224">
        <f t="shared" si="34"/>
        <v>2222</v>
      </c>
      <c r="B2224" s="28">
        <f ca="1">+IF(SIMULADOR2!$C$155&lt;TCEA!B2223+1,0,TCEA!B2223+1)</f>
        <v>47331</v>
      </c>
      <c r="C2224">
        <f ca="1">+SUMIF(SIMULADOR2!$C$36:$C$155,B2224,SIMULADOR2!$S$36:$S$155)</f>
        <v>0</v>
      </c>
    </row>
    <row r="2225" spans="1:3" x14ac:dyDescent="0.2">
      <c r="A2225">
        <f t="shared" si="34"/>
        <v>2223</v>
      </c>
      <c r="B2225" s="28">
        <f ca="1">+IF(SIMULADOR2!$C$155&lt;TCEA!B2224+1,0,TCEA!B2224+1)</f>
        <v>47332</v>
      </c>
      <c r="C2225">
        <f ca="1">+SUMIF(SIMULADOR2!$C$36:$C$155,B2225,SIMULADOR2!$S$36:$S$155)</f>
        <v>0</v>
      </c>
    </row>
    <row r="2226" spans="1:3" x14ac:dyDescent="0.2">
      <c r="A2226">
        <f t="shared" si="34"/>
        <v>2224</v>
      </c>
      <c r="B2226" s="28">
        <f ca="1">+IF(SIMULADOR2!$C$155&lt;TCEA!B2225+1,0,TCEA!B2225+1)</f>
        <v>47333</v>
      </c>
      <c r="C2226">
        <f ca="1">+SUMIF(SIMULADOR2!$C$36:$C$155,B2226,SIMULADOR2!$S$36:$S$155)</f>
        <v>0</v>
      </c>
    </row>
    <row r="2227" spans="1:3" x14ac:dyDescent="0.2">
      <c r="A2227">
        <f t="shared" si="34"/>
        <v>2225</v>
      </c>
      <c r="B2227" s="28">
        <f ca="1">+IF(SIMULADOR2!$C$155&lt;TCEA!B2226+1,0,TCEA!B2226+1)</f>
        <v>47334</v>
      </c>
      <c r="C2227">
        <f ca="1">+SUMIF(SIMULADOR2!$C$36:$C$155,B2227,SIMULADOR2!$S$36:$S$155)</f>
        <v>0</v>
      </c>
    </row>
    <row r="2228" spans="1:3" x14ac:dyDescent="0.2">
      <c r="A2228">
        <f t="shared" si="34"/>
        <v>2226</v>
      </c>
      <c r="B2228" s="28">
        <f ca="1">+IF(SIMULADOR2!$C$155&lt;TCEA!B2227+1,0,TCEA!B2227+1)</f>
        <v>47335</v>
      </c>
      <c r="C2228">
        <f ca="1">+SUMIF(SIMULADOR2!$C$36:$C$155,B2228,SIMULADOR2!$S$36:$S$155)</f>
        <v>0</v>
      </c>
    </row>
    <row r="2229" spans="1:3" x14ac:dyDescent="0.2">
      <c r="A2229">
        <f t="shared" si="34"/>
        <v>2227</v>
      </c>
      <c r="B2229" s="28">
        <f ca="1">+IF(SIMULADOR2!$C$155&lt;TCEA!B2228+1,0,TCEA!B2228+1)</f>
        <v>47336</v>
      </c>
      <c r="C2229">
        <f ca="1">+SUMIF(SIMULADOR2!$C$36:$C$155,B2229,SIMULADOR2!$S$36:$S$155)</f>
        <v>0</v>
      </c>
    </row>
    <row r="2230" spans="1:3" x14ac:dyDescent="0.2">
      <c r="A2230">
        <f t="shared" si="34"/>
        <v>2228</v>
      </c>
      <c r="B2230" s="28">
        <f ca="1">+IF(SIMULADOR2!$C$155&lt;TCEA!B2229+1,0,TCEA!B2229+1)</f>
        <v>47337</v>
      </c>
      <c r="C2230">
        <f ca="1">+SUMIF(SIMULADOR2!$C$36:$C$155,B2230,SIMULADOR2!$S$36:$S$155)</f>
        <v>0</v>
      </c>
    </row>
    <row r="2231" spans="1:3" x14ac:dyDescent="0.2">
      <c r="A2231">
        <f t="shared" si="34"/>
        <v>2229</v>
      </c>
      <c r="B2231" s="28">
        <f ca="1">+IF(SIMULADOR2!$C$155&lt;TCEA!B2230+1,0,TCEA!B2230+1)</f>
        <v>47338</v>
      </c>
      <c r="C2231">
        <f ca="1">+SUMIF(SIMULADOR2!$C$36:$C$155,B2231,SIMULADOR2!$S$36:$S$155)</f>
        <v>0</v>
      </c>
    </row>
    <row r="2232" spans="1:3" x14ac:dyDescent="0.2">
      <c r="A2232">
        <f t="shared" si="34"/>
        <v>2230</v>
      </c>
      <c r="B2232" s="28">
        <f ca="1">+IF(SIMULADOR2!$C$155&lt;TCEA!B2231+1,0,TCEA!B2231+1)</f>
        <v>47339</v>
      </c>
      <c r="C2232">
        <f ca="1">+SUMIF(SIMULADOR2!$C$36:$C$155,B2232,SIMULADOR2!$S$36:$S$155)</f>
        <v>0</v>
      </c>
    </row>
    <row r="2233" spans="1:3" x14ac:dyDescent="0.2">
      <c r="A2233">
        <f t="shared" si="34"/>
        <v>2231</v>
      </c>
      <c r="B2233" s="28">
        <f ca="1">+IF(SIMULADOR2!$C$155&lt;TCEA!B2232+1,0,TCEA!B2232+1)</f>
        <v>47340</v>
      </c>
      <c r="C2233">
        <f ca="1">+SUMIF(SIMULADOR2!$C$36:$C$155,B2233,SIMULADOR2!$S$36:$S$155)</f>
        <v>0</v>
      </c>
    </row>
    <row r="2234" spans="1:3" x14ac:dyDescent="0.2">
      <c r="A2234">
        <f t="shared" si="34"/>
        <v>2232</v>
      </c>
      <c r="B2234" s="28">
        <f ca="1">+IF(SIMULADOR2!$C$155&lt;TCEA!B2233+1,0,TCEA!B2233+1)</f>
        <v>47341</v>
      </c>
      <c r="C2234">
        <f ca="1">+SUMIF(SIMULADOR2!$C$36:$C$155,B2234,SIMULADOR2!$S$36:$S$155)</f>
        <v>0</v>
      </c>
    </row>
    <row r="2235" spans="1:3" x14ac:dyDescent="0.2">
      <c r="A2235">
        <f t="shared" si="34"/>
        <v>2233</v>
      </c>
      <c r="B2235" s="28">
        <f ca="1">+IF(SIMULADOR2!$C$155&lt;TCEA!B2234+1,0,TCEA!B2234+1)</f>
        <v>47342</v>
      </c>
      <c r="C2235">
        <f ca="1">+SUMIF(SIMULADOR2!$C$36:$C$155,B2235,SIMULADOR2!$S$36:$S$155)</f>
        <v>0</v>
      </c>
    </row>
    <row r="2236" spans="1:3" x14ac:dyDescent="0.2">
      <c r="A2236">
        <f t="shared" si="34"/>
        <v>2234</v>
      </c>
      <c r="B2236" s="28">
        <f ca="1">+IF(SIMULADOR2!$C$155&lt;TCEA!B2235+1,0,TCEA!B2235+1)</f>
        <v>47343</v>
      </c>
      <c r="C2236">
        <f ca="1">+SUMIF(SIMULADOR2!$C$36:$C$155,B2236,SIMULADOR2!$S$36:$S$155)</f>
        <v>0</v>
      </c>
    </row>
    <row r="2237" spans="1:3" x14ac:dyDescent="0.2">
      <c r="A2237">
        <f t="shared" si="34"/>
        <v>2235</v>
      </c>
      <c r="B2237" s="28">
        <f ca="1">+IF(SIMULADOR2!$C$155&lt;TCEA!B2236+1,0,TCEA!B2236+1)</f>
        <v>47344</v>
      </c>
      <c r="C2237">
        <f ca="1">+SUMIF(SIMULADOR2!$C$36:$C$155,B2237,SIMULADOR2!$S$36:$S$155)</f>
        <v>0</v>
      </c>
    </row>
    <row r="2238" spans="1:3" x14ac:dyDescent="0.2">
      <c r="A2238">
        <f t="shared" si="34"/>
        <v>2236</v>
      </c>
      <c r="B2238" s="28">
        <f ca="1">+IF(SIMULADOR2!$C$155&lt;TCEA!B2237+1,0,TCEA!B2237+1)</f>
        <v>47345</v>
      </c>
      <c r="C2238">
        <f ca="1">+SUMIF(SIMULADOR2!$C$36:$C$155,B2238,SIMULADOR2!$S$36:$S$155)</f>
        <v>0</v>
      </c>
    </row>
    <row r="2239" spans="1:3" x14ac:dyDescent="0.2">
      <c r="A2239">
        <f t="shared" si="34"/>
        <v>2237</v>
      </c>
      <c r="B2239" s="28">
        <f ca="1">+IF(SIMULADOR2!$C$155&lt;TCEA!B2238+1,0,TCEA!B2238+1)</f>
        <v>47346</v>
      </c>
      <c r="C2239">
        <f ca="1">+SUMIF(SIMULADOR2!$C$36:$C$155,B2239,SIMULADOR2!$S$36:$S$155)</f>
        <v>0</v>
      </c>
    </row>
    <row r="2240" spans="1:3" x14ac:dyDescent="0.2">
      <c r="A2240">
        <f t="shared" si="34"/>
        <v>2238</v>
      </c>
      <c r="B2240" s="28">
        <f ca="1">+IF(SIMULADOR2!$C$155&lt;TCEA!B2239+1,0,TCEA!B2239+1)</f>
        <v>47347</v>
      </c>
      <c r="C2240">
        <f ca="1">+SUMIF(SIMULADOR2!$C$36:$C$155,B2240,SIMULADOR2!$S$36:$S$155)</f>
        <v>0</v>
      </c>
    </row>
    <row r="2241" spans="1:3" x14ac:dyDescent="0.2">
      <c r="A2241">
        <f t="shared" si="34"/>
        <v>2239</v>
      </c>
      <c r="B2241" s="28">
        <f ca="1">+IF(SIMULADOR2!$C$155&lt;TCEA!B2240+1,0,TCEA!B2240+1)</f>
        <v>47348</v>
      </c>
      <c r="C2241">
        <f ca="1">+SUMIF(SIMULADOR2!$C$36:$C$155,B2241,SIMULADOR2!$S$36:$S$155)</f>
        <v>0</v>
      </c>
    </row>
    <row r="2242" spans="1:3" x14ac:dyDescent="0.2">
      <c r="A2242">
        <f t="shared" si="34"/>
        <v>2240</v>
      </c>
      <c r="B2242" s="28">
        <f ca="1">+IF(SIMULADOR2!$C$155&lt;TCEA!B2241+1,0,TCEA!B2241+1)</f>
        <v>47349</v>
      </c>
      <c r="C2242">
        <f ca="1">+SUMIF(SIMULADOR2!$C$36:$C$155,B2242,SIMULADOR2!$S$36:$S$155)</f>
        <v>0</v>
      </c>
    </row>
    <row r="2243" spans="1:3" x14ac:dyDescent="0.2">
      <c r="A2243">
        <f t="shared" si="34"/>
        <v>2241</v>
      </c>
      <c r="B2243" s="28">
        <f ca="1">+IF(SIMULADOR2!$C$155&lt;TCEA!B2242+1,0,TCEA!B2242+1)</f>
        <v>47350</v>
      </c>
      <c r="C2243">
        <f ca="1">+SUMIF(SIMULADOR2!$C$36:$C$155,B2243,SIMULADOR2!$S$36:$S$155)</f>
        <v>0</v>
      </c>
    </row>
    <row r="2244" spans="1:3" x14ac:dyDescent="0.2">
      <c r="A2244">
        <f t="shared" si="34"/>
        <v>2242</v>
      </c>
      <c r="B2244" s="28">
        <f ca="1">+IF(SIMULADOR2!$C$155&lt;TCEA!B2243+1,0,TCEA!B2243+1)</f>
        <v>47351</v>
      </c>
      <c r="C2244">
        <f ca="1">+SUMIF(SIMULADOR2!$C$36:$C$155,B2244,SIMULADOR2!$S$36:$S$155)</f>
        <v>0</v>
      </c>
    </row>
    <row r="2245" spans="1:3" x14ac:dyDescent="0.2">
      <c r="A2245">
        <f t="shared" ref="A2245:A2308" si="35">+A2244+1</f>
        <v>2243</v>
      </c>
      <c r="B2245" s="28">
        <f ca="1">+IF(SIMULADOR2!$C$155&lt;TCEA!B2244+1,0,TCEA!B2244+1)</f>
        <v>47352</v>
      </c>
      <c r="C2245">
        <f ca="1">+SUMIF(SIMULADOR2!$C$36:$C$155,B2245,SIMULADOR2!$S$36:$S$155)</f>
        <v>0</v>
      </c>
    </row>
    <row r="2246" spans="1:3" x14ac:dyDescent="0.2">
      <c r="A2246">
        <f t="shared" si="35"/>
        <v>2244</v>
      </c>
      <c r="B2246" s="28">
        <f ca="1">+IF(SIMULADOR2!$C$155&lt;TCEA!B2245+1,0,TCEA!B2245+1)</f>
        <v>47353</v>
      </c>
      <c r="C2246">
        <f ca="1">+SUMIF(SIMULADOR2!$C$36:$C$155,B2246,SIMULADOR2!$S$36:$S$155)</f>
        <v>0</v>
      </c>
    </row>
    <row r="2247" spans="1:3" x14ac:dyDescent="0.2">
      <c r="A2247">
        <f t="shared" si="35"/>
        <v>2245</v>
      </c>
      <c r="B2247" s="28">
        <f ca="1">+IF(SIMULADOR2!$C$155&lt;TCEA!B2246+1,0,TCEA!B2246+1)</f>
        <v>47354</v>
      </c>
      <c r="C2247">
        <f ca="1">+SUMIF(SIMULADOR2!$C$36:$C$155,B2247,SIMULADOR2!$S$36:$S$155)</f>
        <v>0</v>
      </c>
    </row>
    <row r="2248" spans="1:3" x14ac:dyDescent="0.2">
      <c r="A2248">
        <f t="shared" si="35"/>
        <v>2246</v>
      </c>
      <c r="B2248" s="28">
        <f ca="1">+IF(SIMULADOR2!$C$155&lt;TCEA!B2247+1,0,TCEA!B2247+1)</f>
        <v>47355</v>
      </c>
      <c r="C2248">
        <f ca="1">+SUMIF(SIMULADOR2!$C$36:$C$155,B2248,SIMULADOR2!$S$36:$S$155)</f>
        <v>0</v>
      </c>
    </row>
    <row r="2249" spans="1:3" x14ac:dyDescent="0.2">
      <c r="A2249">
        <f t="shared" si="35"/>
        <v>2247</v>
      </c>
      <c r="B2249" s="28">
        <f ca="1">+IF(SIMULADOR2!$C$155&lt;TCEA!B2248+1,0,TCEA!B2248+1)</f>
        <v>47356</v>
      </c>
      <c r="C2249">
        <f ca="1">+SUMIF(SIMULADOR2!$C$36:$C$155,B2249,SIMULADOR2!$S$36:$S$155)</f>
        <v>0</v>
      </c>
    </row>
    <row r="2250" spans="1:3" x14ac:dyDescent="0.2">
      <c r="A2250">
        <f t="shared" si="35"/>
        <v>2248</v>
      </c>
      <c r="B2250" s="28">
        <f ca="1">+IF(SIMULADOR2!$C$155&lt;TCEA!B2249+1,0,TCEA!B2249+1)</f>
        <v>47357</v>
      </c>
      <c r="C2250">
        <f ca="1">+SUMIF(SIMULADOR2!$C$36:$C$155,B2250,SIMULADOR2!$S$36:$S$155)</f>
        <v>0</v>
      </c>
    </row>
    <row r="2251" spans="1:3" x14ac:dyDescent="0.2">
      <c r="A2251">
        <f t="shared" si="35"/>
        <v>2249</v>
      </c>
      <c r="B2251" s="28">
        <f ca="1">+IF(SIMULADOR2!$C$155&lt;TCEA!B2250+1,0,TCEA!B2250+1)</f>
        <v>47358</v>
      </c>
      <c r="C2251">
        <f ca="1">+SUMIF(SIMULADOR2!$C$36:$C$155,B2251,SIMULADOR2!$S$36:$S$155)</f>
        <v>0</v>
      </c>
    </row>
    <row r="2252" spans="1:3" x14ac:dyDescent="0.2">
      <c r="A2252">
        <f t="shared" si="35"/>
        <v>2250</v>
      </c>
      <c r="B2252" s="28">
        <f ca="1">+IF(SIMULADOR2!$C$155&lt;TCEA!B2251+1,0,TCEA!B2251+1)</f>
        <v>47359</v>
      </c>
      <c r="C2252">
        <f ca="1">+SUMIF(SIMULADOR2!$C$36:$C$155,B2252,SIMULADOR2!$S$36:$S$155)</f>
        <v>0</v>
      </c>
    </row>
    <row r="2253" spans="1:3" x14ac:dyDescent="0.2">
      <c r="A2253">
        <f t="shared" si="35"/>
        <v>2251</v>
      </c>
      <c r="B2253" s="28">
        <f ca="1">+IF(SIMULADOR2!$C$155&lt;TCEA!B2252+1,0,TCEA!B2252+1)</f>
        <v>47360</v>
      </c>
      <c r="C2253">
        <f ca="1">+SUMIF(SIMULADOR2!$C$36:$C$155,B2253,SIMULADOR2!$S$36:$S$155)</f>
        <v>0</v>
      </c>
    </row>
    <row r="2254" spans="1:3" x14ac:dyDescent="0.2">
      <c r="A2254">
        <f t="shared" si="35"/>
        <v>2252</v>
      </c>
      <c r="B2254" s="28">
        <f ca="1">+IF(SIMULADOR2!$C$155&lt;TCEA!B2253+1,0,TCEA!B2253+1)</f>
        <v>47361</v>
      </c>
      <c r="C2254">
        <f ca="1">+SUMIF(SIMULADOR2!$C$36:$C$155,B2254,SIMULADOR2!$S$36:$S$155)</f>
        <v>0</v>
      </c>
    </row>
    <row r="2255" spans="1:3" x14ac:dyDescent="0.2">
      <c r="A2255">
        <f t="shared" si="35"/>
        <v>2253</v>
      </c>
      <c r="B2255" s="28">
        <f ca="1">+IF(SIMULADOR2!$C$155&lt;TCEA!B2254+1,0,TCEA!B2254+1)</f>
        <v>47362</v>
      </c>
      <c r="C2255">
        <f ca="1">+SUMIF(SIMULADOR2!$C$36:$C$155,B2255,SIMULADOR2!$S$36:$S$155)</f>
        <v>0</v>
      </c>
    </row>
    <row r="2256" spans="1:3" x14ac:dyDescent="0.2">
      <c r="A2256">
        <f t="shared" si="35"/>
        <v>2254</v>
      </c>
      <c r="B2256" s="28">
        <f ca="1">+IF(SIMULADOR2!$C$155&lt;TCEA!B2255+1,0,TCEA!B2255+1)</f>
        <v>47363</v>
      </c>
      <c r="C2256">
        <f ca="1">+SUMIF(SIMULADOR2!$C$36:$C$155,B2256,SIMULADOR2!$S$36:$S$155)</f>
        <v>0</v>
      </c>
    </row>
    <row r="2257" spans="1:3" x14ac:dyDescent="0.2">
      <c r="A2257">
        <f t="shared" si="35"/>
        <v>2255</v>
      </c>
      <c r="B2257" s="28">
        <f ca="1">+IF(SIMULADOR2!$C$155&lt;TCEA!B2256+1,0,TCEA!B2256+1)</f>
        <v>47364</v>
      </c>
      <c r="C2257">
        <f ca="1">+SUMIF(SIMULADOR2!$C$36:$C$155,B2257,SIMULADOR2!$S$36:$S$155)</f>
        <v>0</v>
      </c>
    </row>
    <row r="2258" spans="1:3" x14ac:dyDescent="0.2">
      <c r="A2258">
        <f t="shared" si="35"/>
        <v>2256</v>
      </c>
      <c r="B2258" s="28">
        <f ca="1">+IF(SIMULADOR2!$C$155&lt;TCEA!B2257+1,0,TCEA!B2257+1)</f>
        <v>47365</v>
      </c>
      <c r="C2258">
        <f ca="1">+SUMIF(SIMULADOR2!$C$36:$C$155,B2258,SIMULADOR2!$S$36:$S$155)</f>
        <v>0</v>
      </c>
    </row>
    <row r="2259" spans="1:3" x14ac:dyDescent="0.2">
      <c r="A2259">
        <f t="shared" si="35"/>
        <v>2257</v>
      </c>
      <c r="B2259" s="28">
        <f ca="1">+IF(SIMULADOR2!$C$155&lt;TCEA!B2258+1,0,TCEA!B2258+1)</f>
        <v>47366</v>
      </c>
      <c r="C2259">
        <f ca="1">+SUMIF(SIMULADOR2!$C$36:$C$155,B2259,SIMULADOR2!$S$36:$S$155)</f>
        <v>0</v>
      </c>
    </row>
    <row r="2260" spans="1:3" x14ac:dyDescent="0.2">
      <c r="A2260">
        <f t="shared" si="35"/>
        <v>2258</v>
      </c>
      <c r="B2260" s="28">
        <f ca="1">+IF(SIMULADOR2!$C$155&lt;TCEA!B2259+1,0,TCEA!B2259+1)</f>
        <v>47367</v>
      </c>
      <c r="C2260">
        <f ca="1">+SUMIF(SIMULADOR2!$C$36:$C$155,B2260,SIMULADOR2!$S$36:$S$155)</f>
        <v>0</v>
      </c>
    </row>
    <row r="2261" spans="1:3" x14ac:dyDescent="0.2">
      <c r="A2261">
        <f t="shared" si="35"/>
        <v>2259</v>
      </c>
      <c r="B2261" s="28">
        <f ca="1">+IF(SIMULADOR2!$C$155&lt;TCEA!B2260+1,0,TCEA!B2260+1)</f>
        <v>47368</v>
      </c>
      <c r="C2261">
        <f ca="1">+SUMIF(SIMULADOR2!$C$36:$C$155,B2261,SIMULADOR2!$S$36:$S$155)</f>
        <v>0</v>
      </c>
    </row>
    <row r="2262" spans="1:3" x14ac:dyDescent="0.2">
      <c r="A2262">
        <f t="shared" si="35"/>
        <v>2260</v>
      </c>
      <c r="B2262" s="28">
        <f ca="1">+IF(SIMULADOR2!$C$155&lt;TCEA!B2261+1,0,TCEA!B2261+1)</f>
        <v>47369</v>
      </c>
      <c r="C2262">
        <f ca="1">+SUMIF(SIMULADOR2!$C$36:$C$155,B2262,SIMULADOR2!$S$36:$S$155)</f>
        <v>0</v>
      </c>
    </row>
    <row r="2263" spans="1:3" x14ac:dyDescent="0.2">
      <c r="A2263">
        <f t="shared" si="35"/>
        <v>2261</v>
      </c>
      <c r="B2263" s="28">
        <f ca="1">+IF(SIMULADOR2!$C$155&lt;TCEA!B2262+1,0,TCEA!B2262+1)</f>
        <v>47370</v>
      </c>
      <c r="C2263">
        <f ca="1">+SUMIF(SIMULADOR2!$C$36:$C$155,B2263,SIMULADOR2!$S$36:$S$155)</f>
        <v>0</v>
      </c>
    </row>
    <row r="2264" spans="1:3" x14ac:dyDescent="0.2">
      <c r="A2264">
        <f t="shared" si="35"/>
        <v>2262</v>
      </c>
      <c r="B2264" s="28">
        <f ca="1">+IF(SIMULADOR2!$C$155&lt;TCEA!B2263+1,0,TCEA!B2263+1)</f>
        <v>47371</v>
      </c>
      <c r="C2264">
        <f ca="1">+SUMIF(SIMULADOR2!$C$36:$C$155,B2264,SIMULADOR2!$S$36:$S$155)</f>
        <v>0</v>
      </c>
    </row>
    <row r="2265" spans="1:3" x14ac:dyDescent="0.2">
      <c r="A2265">
        <f t="shared" si="35"/>
        <v>2263</v>
      </c>
      <c r="B2265" s="28">
        <f ca="1">+IF(SIMULADOR2!$C$155&lt;TCEA!B2264+1,0,TCEA!B2264+1)</f>
        <v>47372</v>
      </c>
      <c r="C2265">
        <f ca="1">+SUMIF(SIMULADOR2!$C$36:$C$155,B2265,SIMULADOR2!$S$36:$S$155)</f>
        <v>0</v>
      </c>
    </row>
    <row r="2266" spans="1:3" x14ac:dyDescent="0.2">
      <c r="A2266">
        <f t="shared" si="35"/>
        <v>2264</v>
      </c>
      <c r="B2266" s="28">
        <f ca="1">+IF(SIMULADOR2!$C$155&lt;TCEA!B2265+1,0,TCEA!B2265+1)</f>
        <v>47373</v>
      </c>
      <c r="C2266">
        <f ca="1">+SUMIF(SIMULADOR2!$C$36:$C$155,B2266,SIMULADOR2!$S$36:$S$155)</f>
        <v>0</v>
      </c>
    </row>
    <row r="2267" spans="1:3" x14ac:dyDescent="0.2">
      <c r="A2267">
        <f t="shared" si="35"/>
        <v>2265</v>
      </c>
      <c r="B2267" s="28">
        <f ca="1">+IF(SIMULADOR2!$C$155&lt;TCEA!B2266+1,0,TCEA!B2266+1)</f>
        <v>47374</v>
      </c>
      <c r="C2267">
        <f ca="1">+SUMIF(SIMULADOR2!$C$36:$C$155,B2267,SIMULADOR2!$S$36:$S$155)</f>
        <v>0</v>
      </c>
    </row>
    <row r="2268" spans="1:3" x14ac:dyDescent="0.2">
      <c r="A2268">
        <f t="shared" si="35"/>
        <v>2266</v>
      </c>
      <c r="B2268" s="28">
        <f ca="1">+IF(SIMULADOR2!$C$155&lt;TCEA!B2267+1,0,TCEA!B2267+1)</f>
        <v>47375</v>
      </c>
      <c r="C2268">
        <f ca="1">+SUMIF(SIMULADOR2!$C$36:$C$155,B2268,SIMULADOR2!$S$36:$S$155)</f>
        <v>0</v>
      </c>
    </row>
    <row r="2269" spans="1:3" x14ac:dyDescent="0.2">
      <c r="A2269">
        <f t="shared" si="35"/>
        <v>2267</v>
      </c>
      <c r="B2269" s="28">
        <f ca="1">+IF(SIMULADOR2!$C$155&lt;TCEA!B2268+1,0,TCEA!B2268+1)</f>
        <v>47376</v>
      </c>
      <c r="C2269">
        <f ca="1">+SUMIF(SIMULADOR2!$C$36:$C$155,B2269,SIMULADOR2!$S$36:$S$155)</f>
        <v>0</v>
      </c>
    </row>
    <row r="2270" spans="1:3" x14ac:dyDescent="0.2">
      <c r="A2270">
        <f t="shared" si="35"/>
        <v>2268</v>
      </c>
      <c r="B2270" s="28">
        <f ca="1">+IF(SIMULADOR2!$C$155&lt;TCEA!B2269+1,0,TCEA!B2269+1)</f>
        <v>47377</v>
      </c>
      <c r="C2270">
        <f ca="1">+SUMIF(SIMULADOR2!$C$36:$C$155,B2270,SIMULADOR2!$S$36:$S$155)</f>
        <v>0</v>
      </c>
    </row>
    <row r="2271" spans="1:3" x14ac:dyDescent="0.2">
      <c r="A2271">
        <f t="shared" si="35"/>
        <v>2269</v>
      </c>
      <c r="B2271" s="28">
        <f ca="1">+IF(SIMULADOR2!$C$155&lt;TCEA!B2270+1,0,TCEA!B2270+1)</f>
        <v>47378</v>
      </c>
      <c r="C2271">
        <f ca="1">+SUMIF(SIMULADOR2!$C$36:$C$155,B2271,SIMULADOR2!$S$36:$S$155)</f>
        <v>0</v>
      </c>
    </row>
    <row r="2272" spans="1:3" x14ac:dyDescent="0.2">
      <c r="A2272">
        <f t="shared" si="35"/>
        <v>2270</v>
      </c>
      <c r="B2272" s="28">
        <f ca="1">+IF(SIMULADOR2!$C$155&lt;TCEA!B2271+1,0,TCEA!B2271+1)</f>
        <v>47379</v>
      </c>
      <c r="C2272">
        <f ca="1">+SUMIF(SIMULADOR2!$C$36:$C$155,B2272,SIMULADOR2!$S$36:$S$155)</f>
        <v>0</v>
      </c>
    </row>
    <row r="2273" spans="1:3" x14ac:dyDescent="0.2">
      <c r="A2273">
        <f t="shared" si="35"/>
        <v>2271</v>
      </c>
      <c r="B2273" s="28">
        <f ca="1">+IF(SIMULADOR2!$C$155&lt;TCEA!B2272+1,0,TCEA!B2272+1)</f>
        <v>47380</v>
      </c>
      <c r="C2273">
        <f ca="1">+SUMIF(SIMULADOR2!$C$36:$C$155,B2273,SIMULADOR2!$S$36:$S$155)</f>
        <v>0</v>
      </c>
    </row>
    <row r="2274" spans="1:3" x14ac:dyDescent="0.2">
      <c r="A2274">
        <f t="shared" si="35"/>
        <v>2272</v>
      </c>
      <c r="B2274" s="28">
        <f ca="1">+IF(SIMULADOR2!$C$155&lt;TCEA!B2273+1,0,TCEA!B2273+1)</f>
        <v>47381</v>
      </c>
      <c r="C2274">
        <f ca="1">+SUMIF(SIMULADOR2!$C$36:$C$155,B2274,SIMULADOR2!$S$36:$S$155)</f>
        <v>0</v>
      </c>
    </row>
    <row r="2275" spans="1:3" x14ac:dyDescent="0.2">
      <c r="A2275">
        <f t="shared" si="35"/>
        <v>2273</v>
      </c>
      <c r="B2275" s="28">
        <f ca="1">+IF(SIMULADOR2!$C$155&lt;TCEA!B2274+1,0,TCEA!B2274+1)</f>
        <v>47382</v>
      </c>
      <c r="C2275">
        <f ca="1">+SUMIF(SIMULADOR2!$C$36:$C$155,B2275,SIMULADOR2!$S$36:$S$155)</f>
        <v>0</v>
      </c>
    </row>
    <row r="2276" spans="1:3" x14ac:dyDescent="0.2">
      <c r="A2276">
        <f t="shared" si="35"/>
        <v>2274</v>
      </c>
      <c r="B2276" s="28">
        <f ca="1">+IF(SIMULADOR2!$C$155&lt;TCEA!B2275+1,0,TCEA!B2275+1)</f>
        <v>47383</v>
      </c>
      <c r="C2276">
        <f ca="1">+SUMIF(SIMULADOR2!$C$36:$C$155,B2276,SIMULADOR2!$S$36:$S$155)</f>
        <v>0</v>
      </c>
    </row>
    <row r="2277" spans="1:3" x14ac:dyDescent="0.2">
      <c r="A2277">
        <f t="shared" si="35"/>
        <v>2275</v>
      </c>
      <c r="B2277" s="28">
        <f ca="1">+IF(SIMULADOR2!$C$155&lt;TCEA!B2276+1,0,TCEA!B2276+1)</f>
        <v>47384</v>
      </c>
      <c r="C2277">
        <f ca="1">+SUMIF(SIMULADOR2!$C$36:$C$155,B2277,SIMULADOR2!$S$36:$S$155)</f>
        <v>0</v>
      </c>
    </row>
    <row r="2278" spans="1:3" x14ac:dyDescent="0.2">
      <c r="A2278">
        <f t="shared" si="35"/>
        <v>2276</v>
      </c>
      <c r="B2278" s="28">
        <f ca="1">+IF(SIMULADOR2!$C$155&lt;TCEA!B2277+1,0,TCEA!B2277+1)</f>
        <v>47385</v>
      </c>
      <c r="C2278">
        <f ca="1">+SUMIF(SIMULADOR2!$C$36:$C$155,B2278,SIMULADOR2!$S$36:$S$155)</f>
        <v>0</v>
      </c>
    </row>
    <row r="2279" spans="1:3" x14ac:dyDescent="0.2">
      <c r="A2279">
        <f t="shared" si="35"/>
        <v>2277</v>
      </c>
      <c r="B2279" s="28">
        <f ca="1">+IF(SIMULADOR2!$C$155&lt;TCEA!B2278+1,0,TCEA!B2278+1)</f>
        <v>47386</v>
      </c>
      <c r="C2279">
        <f ca="1">+SUMIF(SIMULADOR2!$C$36:$C$155,B2279,SIMULADOR2!$S$36:$S$155)</f>
        <v>0</v>
      </c>
    </row>
    <row r="2280" spans="1:3" x14ac:dyDescent="0.2">
      <c r="A2280">
        <f t="shared" si="35"/>
        <v>2278</v>
      </c>
      <c r="B2280" s="28">
        <f ca="1">+IF(SIMULADOR2!$C$155&lt;TCEA!B2279+1,0,TCEA!B2279+1)</f>
        <v>47387</v>
      </c>
      <c r="C2280">
        <f ca="1">+SUMIF(SIMULADOR2!$C$36:$C$155,B2280,SIMULADOR2!$S$36:$S$155)</f>
        <v>0</v>
      </c>
    </row>
    <row r="2281" spans="1:3" x14ac:dyDescent="0.2">
      <c r="A2281">
        <f t="shared" si="35"/>
        <v>2279</v>
      </c>
      <c r="B2281" s="28">
        <f ca="1">+IF(SIMULADOR2!$C$155&lt;TCEA!B2280+1,0,TCEA!B2280+1)</f>
        <v>47388</v>
      </c>
      <c r="C2281">
        <f ca="1">+SUMIF(SIMULADOR2!$C$36:$C$155,B2281,SIMULADOR2!$S$36:$S$155)</f>
        <v>0</v>
      </c>
    </row>
    <row r="2282" spans="1:3" x14ac:dyDescent="0.2">
      <c r="A2282">
        <f t="shared" si="35"/>
        <v>2280</v>
      </c>
      <c r="B2282" s="28">
        <f ca="1">+IF(SIMULADOR2!$C$155&lt;TCEA!B2281+1,0,TCEA!B2281+1)</f>
        <v>47389</v>
      </c>
      <c r="C2282">
        <f ca="1">+SUMIF(SIMULADOR2!$C$36:$C$155,B2282,SIMULADOR2!$S$36:$S$155)</f>
        <v>0</v>
      </c>
    </row>
    <row r="2283" spans="1:3" x14ac:dyDescent="0.2">
      <c r="A2283">
        <f t="shared" si="35"/>
        <v>2281</v>
      </c>
      <c r="B2283" s="28">
        <f ca="1">+IF(SIMULADOR2!$C$155&lt;TCEA!B2282+1,0,TCEA!B2282+1)</f>
        <v>47390</v>
      </c>
      <c r="C2283">
        <f ca="1">+SUMIF(SIMULADOR2!$C$36:$C$155,B2283,SIMULADOR2!$S$36:$S$155)</f>
        <v>0</v>
      </c>
    </row>
    <row r="2284" spans="1:3" x14ac:dyDescent="0.2">
      <c r="A2284">
        <f t="shared" si="35"/>
        <v>2282</v>
      </c>
      <c r="B2284" s="28">
        <f ca="1">+IF(SIMULADOR2!$C$155&lt;TCEA!B2283+1,0,TCEA!B2283+1)</f>
        <v>47391</v>
      </c>
      <c r="C2284">
        <f ca="1">+SUMIF(SIMULADOR2!$C$36:$C$155,B2284,SIMULADOR2!$S$36:$S$155)</f>
        <v>0</v>
      </c>
    </row>
    <row r="2285" spans="1:3" x14ac:dyDescent="0.2">
      <c r="A2285">
        <f t="shared" si="35"/>
        <v>2283</v>
      </c>
      <c r="B2285" s="28">
        <f ca="1">+IF(SIMULADOR2!$C$155&lt;TCEA!B2284+1,0,TCEA!B2284+1)</f>
        <v>47392</v>
      </c>
      <c r="C2285">
        <f ca="1">+SUMIF(SIMULADOR2!$C$36:$C$155,B2285,SIMULADOR2!$S$36:$S$155)</f>
        <v>0</v>
      </c>
    </row>
    <row r="2286" spans="1:3" x14ac:dyDescent="0.2">
      <c r="A2286">
        <f t="shared" si="35"/>
        <v>2284</v>
      </c>
      <c r="B2286" s="28">
        <f ca="1">+IF(SIMULADOR2!$C$155&lt;TCEA!B2285+1,0,TCEA!B2285+1)</f>
        <v>47393</v>
      </c>
      <c r="C2286">
        <f ca="1">+SUMIF(SIMULADOR2!$C$36:$C$155,B2286,SIMULADOR2!$S$36:$S$155)</f>
        <v>0</v>
      </c>
    </row>
    <row r="2287" spans="1:3" x14ac:dyDescent="0.2">
      <c r="A2287">
        <f t="shared" si="35"/>
        <v>2285</v>
      </c>
      <c r="B2287" s="28">
        <f ca="1">+IF(SIMULADOR2!$C$155&lt;TCEA!B2286+1,0,TCEA!B2286+1)</f>
        <v>47394</v>
      </c>
      <c r="C2287">
        <f ca="1">+SUMIF(SIMULADOR2!$C$36:$C$155,B2287,SIMULADOR2!$S$36:$S$155)</f>
        <v>0</v>
      </c>
    </row>
    <row r="2288" spans="1:3" x14ac:dyDescent="0.2">
      <c r="A2288">
        <f t="shared" si="35"/>
        <v>2286</v>
      </c>
      <c r="B2288" s="28">
        <f ca="1">+IF(SIMULADOR2!$C$155&lt;TCEA!B2287+1,0,TCEA!B2287+1)</f>
        <v>47395</v>
      </c>
      <c r="C2288">
        <f ca="1">+SUMIF(SIMULADOR2!$C$36:$C$155,B2288,SIMULADOR2!$S$36:$S$155)</f>
        <v>0</v>
      </c>
    </row>
    <row r="2289" spans="1:3" x14ac:dyDescent="0.2">
      <c r="A2289">
        <f t="shared" si="35"/>
        <v>2287</v>
      </c>
      <c r="B2289" s="28">
        <f ca="1">+IF(SIMULADOR2!$C$155&lt;TCEA!B2288+1,0,TCEA!B2288+1)</f>
        <v>47396</v>
      </c>
      <c r="C2289">
        <f ca="1">+SUMIF(SIMULADOR2!$C$36:$C$155,B2289,SIMULADOR2!$S$36:$S$155)</f>
        <v>0</v>
      </c>
    </row>
    <row r="2290" spans="1:3" x14ac:dyDescent="0.2">
      <c r="A2290">
        <f t="shared" si="35"/>
        <v>2288</v>
      </c>
      <c r="B2290" s="28">
        <f ca="1">+IF(SIMULADOR2!$C$155&lt;TCEA!B2289+1,0,TCEA!B2289+1)</f>
        <v>47397</v>
      </c>
      <c r="C2290">
        <f ca="1">+SUMIF(SIMULADOR2!$C$36:$C$155,B2290,SIMULADOR2!$S$36:$S$155)</f>
        <v>0</v>
      </c>
    </row>
    <row r="2291" spans="1:3" x14ac:dyDescent="0.2">
      <c r="A2291">
        <f t="shared" si="35"/>
        <v>2289</v>
      </c>
      <c r="B2291" s="28">
        <f ca="1">+IF(SIMULADOR2!$C$155&lt;TCEA!B2290+1,0,TCEA!B2290+1)</f>
        <v>47398</v>
      </c>
      <c r="C2291">
        <f ca="1">+SUMIF(SIMULADOR2!$C$36:$C$155,B2291,SIMULADOR2!$S$36:$S$155)</f>
        <v>0</v>
      </c>
    </row>
    <row r="2292" spans="1:3" x14ac:dyDescent="0.2">
      <c r="A2292">
        <f t="shared" si="35"/>
        <v>2290</v>
      </c>
      <c r="B2292" s="28">
        <f ca="1">+IF(SIMULADOR2!$C$155&lt;TCEA!B2291+1,0,TCEA!B2291+1)</f>
        <v>47399</v>
      </c>
      <c r="C2292">
        <f ca="1">+SUMIF(SIMULADOR2!$C$36:$C$155,B2292,SIMULADOR2!$S$36:$S$155)</f>
        <v>0</v>
      </c>
    </row>
    <row r="2293" spans="1:3" x14ac:dyDescent="0.2">
      <c r="A2293">
        <f t="shared" si="35"/>
        <v>2291</v>
      </c>
      <c r="B2293" s="28">
        <f ca="1">+IF(SIMULADOR2!$C$155&lt;TCEA!B2292+1,0,TCEA!B2292+1)</f>
        <v>47400</v>
      </c>
      <c r="C2293">
        <f ca="1">+SUMIF(SIMULADOR2!$C$36:$C$155,B2293,SIMULADOR2!$S$36:$S$155)</f>
        <v>0</v>
      </c>
    </row>
    <row r="2294" spans="1:3" x14ac:dyDescent="0.2">
      <c r="A2294">
        <f t="shared" si="35"/>
        <v>2292</v>
      </c>
      <c r="B2294" s="28">
        <f ca="1">+IF(SIMULADOR2!$C$155&lt;TCEA!B2293+1,0,TCEA!B2293+1)</f>
        <v>47401</v>
      </c>
      <c r="C2294">
        <f ca="1">+SUMIF(SIMULADOR2!$C$36:$C$155,B2294,SIMULADOR2!$S$36:$S$155)</f>
        <v>0</v>
      </c>
    </row>
    <row r="2295" spans="1:3" x14ac:dyDescent="0.2">
      <c r="A2295">
        <f t="shared" si="35"/>
        <v>2293</v>
      </c>
      <c r="B2295" s="28">
        <f ca="1">+IF(SIMULADOR2!$C$155&lt;TCEA!B2294+1,0,TCEA!B2294+1)</f>
        <v>47402</v>
      </c>
      <c r="C2295">
        <f ca="1">+SUMIF(SIMULADOR2!$C$36:$C$155,B2295,SIMULADOR2!$S$36:$S$155)</f>
        <v>0</v>
      </c>
    </row>
    <row r="2296" spans="1:3" x14ac:dyDescent="0.2">
      <c r="A2296">
        <f t="shared" si="35"/>
        <v>2294</v>
      </c>
      <c r="B2296" s="28">
        <f ca="1">+IF(SIMULADOR2!$C$155&lt;TCEA!B2295+1,0,TCEA!B2295+1)</f>
        <v>47403</v>
      </c>
      <c r="C2296">
        <f ca="1">+SUMIF(SIMULADOR2!$C$36:$C$155,B2296,SIMULADOR2!$S$36:$S$155)</f>
        <v>0</v>
      </c>
    </row>
    <row r="2297" spans="1:3" x14ac:dyDescent="0.2">
      <c r="A2297">
        <f t="shared" si="35"/>
        <v>2295</v>
      </c>
      <c r="B2297" s="28">
        <f ca="1">+IF(SIMULADOR2!$C$155&lt;TCEA!B2296+1,0,TCEA!B2296+1)</f>
        <v>47404</v>
      </c>
      <c r="C2297">
        <f ca="1">+SUMIF(SIMULADOR2!$C$36:$C$155,B2297,SIMULADOR2!$S$36:$S$155)</f>
        <v>0</v>
      </c>
    </row>
    <row r="2298" spans="1:3" x14ac:dyDescent="0.2">
      <c r="A2298">
        <f t="shared" si="35"/>
        <v>2296</v>
      </c>
      <c r="B2298" s="28">
        <f ca="1">+IF(SIMULADOR2!$C$155&lt;TCEA!B2297+1,0,TCEA!B2297+1)</f>
        <v>47405</v>
      </c>
      <c r="C2298">
        <f ca="1">+SUMIF(SIMULADOR2!$C$36:$C$155,B2298,SIMULADOR2!$S$36:$S$155)</f>
        <v>0</v>
      </c>
    </row>
    <row r="2299" spans="1:3" x14ac:dyDescent="0.2">
      <c r="A2299">
        <f t="shared" si="35"/>
        <v>2297</v>
      </c>
      <c r="B2299" s="28">
        <f ca="1">+IF(SIMULADOR2!$C$155&lt;TCEA!B2298+1,0,TCEA!B2298+1)</f>
        <v>47406</v>
      </c>
      <c r="C2299">
        <f ca="1">+SUMIF(SIMULADOR2!$C$36:$C$155,B2299,SIMULADOR2!$S$36:$S$155)</f>
        <v>0</v>
      </c>
    </row>
    <row r="2300" spans="1:3" x14ac:dyDescent="0.2">
      <c r="A2300">
        <f t="shared" si="35"/>
        <v>2298</v>
      </c>
      <c r="B2300" s="28">
        <f ca="1">+IF(SIMULADOR2!$C$155&lt;TCEA!B2299+1,0,TCEA!B2299+1)</f>
        <v>47407</v>
      </c>
      <c r="C2300">
        <f ca="1">+SUMIF(SIMULADOR2!$C$36:$C$155,B2300,SIMULADOR2!$S$36:$S$155)</f>
        <v>0</v>
      </c>
    </row>
    <row r="2301" spans="1:3" x14ac:dyDescent="0.2">
      <c r="A2301">
        <f t="shared" si="35"/>
        <v>2299</v>
      </c>
      <c r="B2301" s="28">
        <f ca="1">+IF(SIMULADOR2!$C$155&lt;TCEA!B2300+1,0,TCEA!B2300+1)</f>
        <v>47408</v>
      </c>
      <c r="C2301">
        <f ca="1">+SUMIF(SIMULADOR2!$C$36:$C$155,B2301,SIMULADOR2!$S$36:$S$155)</f>
        <v>0</v>
      </c>
    </row>
    <row r="2302" spans="1:3" x14ac:dyDescent="0.2">
      <c r="A2302">
        <f t="shared" si="35"/>
        <v>2300</v>
      </c>
      <c r="B2302" s="28">
        <f ca="1">+IF(SIMULADOR2!$C$155&lt;TCEA!B2301+1,0,TCEA!B2301+1)</f>
        <v>47409</v>
      </c>
      <c r="C2302">
        <f ca="1">+SUMIF(SIMULADOR2!$C$36:$C$155,B2302,SIMULADOR2!$S$36:$S$155)</f>
        <v>0</v>
      </c>
    </row>
    <row r="2303" spans="1:3" x14ac:dyDescent="0.2">
      <c r="A2303">
        <f t="shared" si="35"/>
        <v>2301</v>
      </c>
      <c r="B2303" s="28">
        <f ca="1">+IF(SIMULADOR2!$C$155&lt;TCEA!B2302+1,0,TCEA!B2302+1)</f>
        <v>47410</v>
      </c>
      <c r="C2303">
        <f ca="1">+SUMIF(SIMULADOR2!$C$36:$C$155,B2303,SIMULADOR2!$S$36:$S$155)</f>
        <v>0</v>
      </c>
    </row>
    <row r="2304" spans="1:3" x14ac:dyDescent="0.2">
      <c r="A2304">
        <f t="shared" si="35"/>
        <v>2302</v>
      </c>
      <c r="B2304" s="28">
        <f ca="1">+IF(SIMULADOR2!$C$155&lt;TCEA!B2303+1,0,TCEA!B2303+1)</f>
        <v>47411</v>
      </c>
      <c r="C2304">
        <f ca="1">+SUMIF(SIMULADOR2!$C$36:$C$155,B2304,SIMULADOR2!$S$36:$S$155)</f>
        <v>0</v>
      </c>
    </row>
    <row r="2305" spans="1:3" x14ac:dyDescent="0.2">
      <c r="A2305">
        <f t="shared" si="35"/>
        <v>2303</v>
      </c>
      <c r="B2305" s="28">
        <f ca="1">+IF(SIMULADOR2!$C$155&lt;TCEA!B2304+1,0,TCEA!B2304+1)</f>
        <v>47412</v>
      </c>
      <c r="C2305">
        <f ca="1">+SUMIF(SIMULADOR2!$C$36:$C$155,B2305,SIMULADOR2!$S$36:$S$155)</f>
        <v>0</v>
      </c>
    </row>
    <row r="2306" spans="1:3" x14ac:dyDescent="0.2">
      <c r="A2306">
        <f t="shared" si="35"/>
        <v>2304</v>
      </c>
      <c r="B2306" s="28">
        <f ca="1">+IF(SIMULADOR2!$C$155&lt;TCEA!B2305+1,0,TCEA!B2305+1)</f>
        <v>47413</v>
      </c>
      <c r="C2306">
        <f ca="1">+SUMIF(SIMULADOR2!$C$36:$C$155,B2306,SIMULADOR2!$S$36:$S$155)</f>
        <v>0</v>
      </c>
    </row>
    <row r="2307" spans="1:3" x14ac:dyDescent="0.2">
      <c r="A2307">
        <f t="shared" si="35"/>
        <v>2305</v>
      </c>
      <c r="B2307" s="28">
        <f ca="1">+IF(SIMULADOR2!$C$155&lt;TCEA!B2306+1,0,TCEA!B2306+1)</f>
        <v>47414</v>
      </c>
      <c r="C2307">
        <f ca="1">+SUMIF(SIMULADOR2!$C$36:$C$155,B2307,SIMULADOR2!$S$36:$S$155)</f>
        <v>0</v>
      </c>
    </row>
    <row r="2308" spans="1:3" x14ac:dyDescent="0.2">
      <c r="A2308">
        <f t="shared" si="35"/>
        <v>2306</v>
      </c>
      <c r="B2308" s="28">
        <f ca="1">+IF(SIMULADOR2!$C$155&lt;TCEA!B2307+1,0,TCEA!B2307+1)</f>
        <v>47415</v>
      </c>
      <c r="C2308">
        <f ca="1">+SUMIF(SIMULADOR2!$C$36:$C$155,B2308,SIMULADOR2!$S$36:$S$155)</f>
        <v>0</v>
      </c>
    </row>
    <row r="2309" spans="1:3" x14ac:dyDescent="0.2">
      <c r="A2309">
        <f t="shared" ref="A2309:A2372" si="36">+A2308+1</f>
        <v>2307</v>
      </c>
      <c r="B2309" s="28">
        <f ca="1">+IF(SIMULADOR2!$C$155&lt;TCEA!B2308+1,0,TCEA!B2308+1)</f>
        <v>47416</v>
      </c>
      <c r="C2309">
        <f ca="1">+SUMIF(SIMULADOR2!$C$36:$C$155,B2309,SIMULADOR2!$S$36:$S$155)</f>
        <v>0</v>
      </c>
    </row>
    <row r="2310" spans="1:3" x14ac:dyDescent="0.2">
      <c r="A2310">
        <f t="shared" si="36"/>
        <v>2308</v>
      </c>
      <c r="B2310" s="28">
        <f ca="1">+IF(SIMULADOR2!$C$155&lt;TCEA!B2309+1,0,TCEA!B2309+1)</f>
        <v>47417</v>
      </c>
      <c r="C2310">
        <f ca="1">+SUMIF(SIMULADOR2!$C$36:$C$155,B2310,SIMULADOR2!$S$36:$S$155)</f>
        <v>0</v>
      </c>
    </row>
    <row r="2311" spans="1:3" x14ac:dyDescent="0.2">
      <c r="A2311">
        <f t="shared" si="36"/>
        <v>2309</v>
      </c>
      <c r="B2311" s="28">
        <f ca="1">+IF(SIMULADOR2!$C$155&lt;TCEA!B2310+1,0,TCEA!B2310+1)</f>
        <v>47418</v>
      </c>
      <c r="C2311">
        <f ca="1">+SUMIF(SIMULADOR2!$C$36:$C$155,B2311,SIMULADOR2!$S$36:$S$155)</f>
        <v>0</v>
      </c>
    </row>
    <row r="2312" spans="1:3" x14ac:dyDescent="0.2">
      <c r="A2312">
        <f t="shared" si="36"/>
        <v>2310</v>
      </c>
      <c r="B2312" s="28">
        <f ca="1">+IF(SIMULADOR2!$C$155&lt;TCEA!B2311+1,0,TCEA!B2311+1)</f>
        <v>47419</v>
      </c>
      <c r="C2312">
        <f ca="1">+SUMIF(SIMULADOR2!$C$36:$C$155,B2312,SIMULADOR2!$S$36:$S$155)</f>
        <v>0</v>
      </c>
    </row>
    <row r="2313" spans="1:3" x14ac:dyDescent="0.2">
      <c r="A2313">
        <f t="shared" si="36"/>
        <v>2311</v>
      </c>
      <c r="B2313" s="28">
        <f ca="1">+IF(SIMULADOR2!$C$155&lt;TCEA!B2312+1,0,TCEA!B2312+1)</f>
        <v>47420</v>
      </c>
      <c r="C2313">
        <f ca="1">+SUMIF(SIMULADOR2!$C$36:$C$155,B2313,SIMULADOR2!$S$36:$S$155)</f>
        <v>0</v>
      </c>
    </row>
    <row r="2314" spans="1:3" x14ac:dyDescent="0.2">
      <c r="A2314">
        <f t="shared" si="36"/>
        <v>2312</v>
      </c>
      <c r="B2314" s="28">
        <f ca="1">+IF(SIMULADOR2!$C$155&lt;TCEA!B2313+1,0,TCEA!B2313+1)</f>
        <v>47421</v>
      </c>
      <c r="C2314">
        <f ca="1">+SUMIF(SIMULADOR2!$C$36:$C$155,B2314,SIMULADOR2!$S$36:$S$155)</f>
        <v>0</v>
      </c>
    </row>
    <row r="2315" spans="1:3" x14ac:dyDescent="0.2">
      <c r="A2315">
        <f t="shared" si="36"/>
        <v>2313</v>
      </c>
      <c r="B2315" s="28">
        <f ca="1">+IF(SIMULADOR2!$C$155&lt;TCEA!B2314+1,0,TCEA!B2314+1)</f>
        <v>47422</v>
      </c>
      <c r="C2315">
        <f ca="1">+SUMIF(SIMULADOR2!$C$36:$C$155,B2315,SIMULADOR2!$S$36:$S$155)</f>
        <v>0</v>
      </c>
    </row>
    <row r="2316" spans="1:3" x14ac:dyDescent="0.2">
      <c r="A2316">
        <f t="shared" si="36"/>
        <v>2314</v>
      </c>
      <c r="B2316" s="28">
        <f ca="1">+IF(SIMULADOR2!$C$155&lt;TCEA!B2315+1,0,TCEA!B2315+1)</f>
        <v>47423</v>
      </c>
      <c r="C2316">
        <f ca="1">+SUMIF(SIMULADOR2!$C$36:$C$155,B2316,SIMULADOR2!$S$36:$S$155)</f>
        <v>0</v>
      </c>
    </row>
    <row r="2317" spans="1:3" x14ac:dyDescent="0.2">
      <c r="A2317">
        <f t="shared" si="36"/>
        <v>2315</v>
      </c>
      <c r="B2317" s="28">
        <f ca="1">+IF(SIMULADOR2!$C$155&lt;TCEA!B2316+1,0,TCEA!B2316+1)</f>
        <v>47424</v>
      </c>
      <c r="C2317">
        <f ca="1">+SUMIF(SIMULADOR2!$C$36:$C$155,B2317,SIMULADOR2!$S$36:$S$155)</f>
        <v>0</v>
      </c>
    </row>
    <row r="2318" spans="1:3" x14ac:dyDescent="0.2">
      <c r="A2318">
        <f t="shared" si="36"/>
        <v>2316</v>
      </c>
      <c r="B2318" s="28">
        <f ca="1">+IF(SIMULADOR2!$C$155&lt;TCEA!B2317+1,0,TCEA!B2317+1)</f>
        <v>47425</v>
      </c>
      <c r="C2318">
        <f ca="1">+SUMIF(SIMULADOR2!$C$36:$C$155,B2318,SIMULADOR2!$S$36:$S$155)</f>
        <v>0</v>
      </c>
    </row>
    <row r="2319" spans="1:3" x14ac:dyDescent="0.2">
      <c r="A2319">
        <f t="shared" si="36"/>
        <v>2317</v>
      </c>
      <c r="B2319" s="28">
        <f ca="1">+IF(SIMULADOR2!$C$155&lt;TCEA!B2318+1,0,TCEA!B2318+1)</f>
        <v>47426</v>
      </c>
      <c r="C2319">
        <f ca="1">+SUMIF(SIMULADOR2!$C$36:$C$155,B2319,SIMULADOR2!$S$36:$S$155)</f>
        <v>0</v>
      </c>
    </row>
    <row r="2320" spans="1:3" x14ac:dyDescent="0.2">
      <c r="A2320">
        <f t="shared" si="36"/>
        <v>2318</v>
      </c>
      <c r="B2320" s="28">
        <f ca="1">+IF(SIMULADOR2!$C$155&lt;TCEA!B2319+1,0,TCEA!B2319+1)</f>
        <v>47427</v>
      </c>
      <c r="C2320">
        <f ca="1">+SUMIF(SIMULADOR2!$C$36:$C$155,B2320,SIMULADOR2!$S$36:$S$155)</f>
        <v>0</v>
      </c>
    </row>
    <row r="2321" spans="1:3" x14ac:dyDescent="0.2">
      <c r="A2321">
        <f t="shared" si="36"/>
        <v>2319</v>
      </c>
      <c r="B2321" s="28">
        <f ca="1">+IF(SIMULADOR2!$C$155&lt;TCEA!B2320+1,0,TCEA!B2320+1)</f>
        <v>47428</v>
      </c>
      <c r="C2321">
        <f ca="1">+SUMIF(SIMULADOR2!$C$36:$C$155,B2321,SIMULADOR2!$S$36:$S$155)</f>
        <v>0</v>
      </c>
    </row>
    <row r="2322" spans="1:3" x14ac:dyDescent="0.2">
      <c r="A2322">
        <f t="shared" si="36"/>
        <v>2320</v>
      </c>
      <c r="B2322" s="28">
        <f ca="1">+IF(SIMULADOR2!$C$155&lt;TCEA!B2321+1,0,TCEA!B2321+1)</f>
        <v>47429</v>
      </c>
      <c r="C2322">
        <f ca="1">+SUMIF(SIMULADOR2!$C$36:$C$155,B2322,SIMULADOR2!$S$36:$S$155)</f>
        <v>0</v>
      </c>
    </row>
    <row r="2323" spans="1:3" x14ac:dyDescent="0.2">
      <c r="A2323">
        <f t="shared" si="36"/>
        <v>2321</v>
      </c>
      <c r="B2323" s="28">
        <f ca="1">+IF(SIMULADOR2!$C$155&lt;TCEA!B2322+1,0,TCEA!B2322+1)</f>
        <v>47430</v>
      </c>
      <c r="C2323">
        <f ca="1">+SUMIF(SIMULADOR2!$C$36:$C$155,B2323,SIMULADOR2!$S$36:$S$155)</f>
        <v>0</v>
      </c>
    </row>
    <row r="2324" spans="1:3" x14ac:dyDescent="0.2">
      <c r="A2324">
        <f t="shared" si="36"/>
        <v>2322</v>
      </c>
      <c r="B2324" s="28">
        <f ca="1">+IF(SIMULADOR2!$C$155&lt;TCEA!B2323+1,0,TCEA!B2323+1)</f>
        <v>47431</v>
      </c>
      <c r="C2324">
        <f ca="1">+SUMIF(SIMULADOR2!$C$36:$C$155,B2324,SIMULADOR2!$S$36:$S$155)</f>
        <v>0</v>
      </c>
    </row>
    <row r="2325" spans="1:3" x14ac:dyDescent="0.2">
      <c r="A2325">
        <f t="shared" si="36"/>
        <v>2323</v>
      </c>
      <c r="B2325" s="28">
        <f ca="1">+IF(SIMULADOR2!$C$155&lt;TCEA!B2324+1,0,TCEA!B2324+1)</f>
        <v>47432</v>
      </c>
      <c r="C2325">
        <f ca="1">+SUMIF(SIMULADOR2!$C$36:$C$155,B2325,SIMULADOR2!$S$36:$S$155)</f>
        <v>0</v>
      </c>
    </row>
    <row r="2326" spans="1:3" x14ac:dyDescent="0.2">
      <c r="A2326">
        <f t="shared" si="36"/>
        <v>2324</v>
      </c>
      <c r="B2326" s="28">
        <f ca="1">+IF(SIMULADOR2!$C$155&lt;TCEA!B2325+1,0,TCEA!B2325+1)</f>
        <v>47433</v>
      </c>
      <c r="C2326">
        <f ca="1">+SUMIF(SIMULADOR2!$C$36:$C$155,B2326,SIMULADOR2!$S$36:$S$155)</f>
        <v>0</v>
      </c>
    </row>
    <row r="2327" spans="1:3" x14ac:dyDescent="0.2">
      <c r="A2327">
        <f t="shared" si="36"/>
        <v>2325</v>
      </c>
      <c r="B2327" s="28">
        <f ca="1">+IF(SIMULADOR2!$C$155&lt;TCEA!B2326+1,0,TCEA!B2326+1)</f>
        <v>47434</v>
      </c>
      <c r="C2327">
        <f ca="1">+SUMIF(SIMULADOR2!$C$36:$C$155,B2327,SIMULADOR2!$S$36:$S$155)</f>
        <v>0</v>
      </c>
    </row>
    <row r="2328" spans="1:3" x14ac:dyDescent="0.2">
      <c r="A2328">
        <f t="shared" si="36"/>
        <v>2326</v>
      </c>
      <c r="B2328" s="28">
        <f ca="1">+IF(SIMULADOR2!$C$155&lt;TCEA!B2327+1,0,TCEA!B2327+1)</f>
        <v>47435</v>
      </c>
      <c r="C2328">
        <f ca="1">+SUMIF(SIMULADOR2!$C$36:$C$155,B2328,SIMULADOR2!$S$36:$S$155)</f>
        <v>0</v>
      </c>
    </row>
    <row r="2329" spans="1:3" x14ac:dyDescent="0.2">
      <c r="A2329">
        <f t="shared" si="36"/>
        <v>2327</v>
      </c>
      <c r="B2329" s="28">
        <f ca="1">+IF(SIMULADOR2!$C$155&lt;TCEA!B2328+1,0,TCEA!B2328+1)</f>
        <v>47436</v>
      </c>
      <c r="C2329">
        <f ca="1">+SUMIF(SIMULADOR2!$C$36:$C$155,B2329,SIMULADOR2!$S$36:$S$155)</f>
        <v>0</v>
      </c>
    </row>
    <row r="2330" spans="1:3" x14ac:dyDescent="0.2">
      <c r="A2330">
        <f t="shared" si="36"/>
        <v>2328</v>
      </c>
      <c r="B2330" s="28">
        <f ca="1">+IF(SIMULADOR2!$C$155&lt;TCEA!B2329+1,0,TCEA!B2329+1)</f>
        <v>47437</v>
      </c>
      <c r="C2330">
        <f ca="1">+SUMIF(SIMULADOR2!$C$36:$C$155,B2330,SIMULADOR2!$S$36:$S$155)</f>
        <v>0</v>
      </c>
    </row>
    <row r="2331" spans="1:3" x14ac:dyDescent="0.2">
      <c r="A2331">
        <f t="shared" si="36"/>
        <v>2329</v>
      </c>
      <c r="B2331" s="28">
        <f ca="1">+IF(SIMULADOR2!$C$155&lt;TCEA!B2330+1,0,TCEA!B2330+1)</f>
        <v>47438</v>
      </c>
      <c r="C2331">
        <f ca="1">+SUMIF(SIMULADOR2!$C$36:$C$155,B2331,SIMULADOR2!$S$36:$S$155)</f>
        <v>0</v>
      </c>
    </row>
    <row r="2332" spans="1:3" x14ac:dyDescent="0.2">
      <c r="A2332">
        <f t="shared" si="36"/>
        <v>2330</v>
      </c>
      <c r="B2332" s="28">
        <f ca="1">+IF(SIMULADOR2!$C$155&lt;TCEA!B2331+1,0,TCEA!B2331+1)</f>
        <v>47439</v>
      </c>
      <c r="C2332">
        <f ca="1">+SUMIF(SIMULADOR2!$C$36:$C$155,B2332,SIMULADOR2!$S$36:$S$155)</f>
        <v>0</v>
      </c>
    </row>
    <row r="2333" spans="1:3" x14ac:dyDescent="0.2">
      <c r="A2333">
        <f t="shared" si="36"/>
        <v>2331</v>
      </c>
      <c r="B2333" s="28">
        <f ca="1">+IF(SIMULADOR2!$C$155&lt;TCEA!B2332+1,0,TCEA!B2332+1)</f>
        <v>47440</v>
      </c>
      <c r="C2333">
        <f ca="1">+SUMIF(SIMULADOR2!$C$36:$C$155,B2333,SIMULADOR2!$S$36:$S$155)</f>
        <v>0</v>
      </c>
    </row>
    <row r="2334" spans="1:3" x14ac:dyDescent="0.2">
      <c r="A2334">
        <f t="shared" si="36"/>
        <v>2332</v>
      </c>
      <c r="B2334" s="28">
        <f ca="1">+IF(SIMULADOR2!$C$155&lt;TCEA!B2333+1,0,TCEA!B2333+1)</f>
        <v>47441</v>
      </c>
      <c r="C2334">
        <f ca="1">+SUMIF(SIMULADOR2!$C$36:$C$155,B2334,SIMULADOR2!$S$36:$S$155)</f>
        <v>0</v>
      </c>
    </row>
    <row r="2335" spans="1:3" x14ac:dyDescent="0.2">
      <c r="A2335">
        <f t="shared" si="36"/>
        <v>2333</v>
      </c>
      <c r="B2335" s="28">
        <f ca="1">+IF(SIMULADOR2!$C$155&lt;TCEA!B2334+1,0,TCEA!B2334+1)</f>
        <v>47442</v>
      </c>
      <c r="C2335">
        <f ca="1">+SUMIF(SIMULADOR2!$C$36:$C$155,B2335,SIMULADOR2!$S$36:$S$155)</f>
        <v>0</v>
      </c>
    </row>
    <row r="2336" spans="1:3" x14ac:dyDescent="0.2">
      <c r="A2336">
        <f t="shared" si="36"/>
        <v>2334</v>
      </c>
      <c r="B2336" s="28">
        <f ca="1">+IF(SIMULADOR2!$C$155&lt;TCEA!B2335+1,0,TCEA!B2335+1)</f>
        <v>47443</v>
      </c>
      <c r="C2336">
        <f ca="1">+SUMIF(SIMULADOR2!$C$36:$C$155,B2336,SIMULADOR2!$S$36:$S$155)</f>
        <v>0</v>
      </c>
    </row>
    <row r="2337" spans="1:3" x14ac:dyDescent="0.2">
      <c r="A2337">
        <f t="shared" si="36"/>
        <v>2335</v>
      </c>
      <c r="B2337" s="28">
        <f ca="1">+IF(SIMULADOR2!$C$155&lt;TCEA!B2336+1,0,TCEA!B2336+1)</f>
        <v>47444</v>
      </c>
      <c r="C2337">
        <f ca="1">+SUMIF(SIMULADOR2!$C$36:$C$155,B2337,SIMULADOR2!$S$36:$S$155)</f>
        <v>0</v>
      </c>
    </row>
    <row r="2338" spans="1:3" x14ac:dyDescent="0.2">
      <c r="A2338">
        <f t="shared" si="36"/>
        <v>2336</v>
      </c>
      <c r="B2338" s="28">
        <f ca="1">+IF(SIMULADOR2!$C$155&lt;TCEA!B2337+1,0,TCEA!B2337+1)</f>
        <v>47445</v>
      </c>
      <c r="C2338">
        <f ca="1">+SUMIF(SIMULADOR2!$C$36:$C$155,B2338,SIMULADOR2!$S$36:$S$155)</f>
        <v>0</v>
      </c>
    </row>
    <row r="2339" spans="1:3" x14ac:dyDescent="0.2">
      <c r="A2339">
        <f t="shared" si="36"/>
        <v>2337</v>
      </c>
      <c r="B2339" s="28">
        <f ca="1">+IF(SIMULADOR2!$C$155&lt;TCEA!B2338+1,0,TCEA!B2338+1)</f>
        <v>47446</v>
      </c>
      <c r="C2339">
        <f ca="1">+SUMIF(SIMULADOR2!$C$36:$C$155,B2339,SIMULADOR2!$S$36:$S$155)</f>
        <v>0</v>
      </c>
    </row>
    <row r="2340" spans="1:3" x14ac:dyDescent="0.2">
      <c r="A2340">
        <f t="shared" si="36"/>
        <v>2338</v>
      </c>
      <c r="B2340" s="28">
        <f ca="1">+IF(SIMULADOR2!$C$155&lt;TCEA!B2339+1,0,TCEA!B2339+1)</f>
        <v>47447</v>
      </c>
      <c r="C2340">
        <f ca="1">+SUMIF(SIMULADOR2!$C$36:$C$155,B2340,SIMULADOR2!$S$36:$S$155)</f>
        <v>0</v>
      </c>
    </row>
    <row r="2341" spans="1:3" x14ac:dyDescent="0.2">
      <c r="A2341">
        <f t="shared" si="36"/>
        <v>2339</v>
      </c>
      <c r="B2341" s="28">
        <f ca="1">+IF(SIMULADOR2!$C$155&lt;TCEA!B2340+1,0,TCEA!B2340+1)</f>
        <v>47448</v>
      </c>
      <c r="C2341">
        <f ca="1">+SUMIF(SIMULADOR2!$C$36:$C$155,B2341,SIMULADOR2!$S$36:$S$155)</f>
        <v>0</v>
      </c>
    </row>
    <row r="2342" spans="1:3" x14ac:dyDescent="0.2">
      <c r="A2342">
        <f t="shared" si="36"/>
        <v>2340</v>
      </c>
      <c r="B2342" s="28">
        <f ca="1">+IF(SIMULADOR2!$C$155&lt;TCEA!B2341+1,0,TCEA!B2341+1)</f>
        <v>47449</v>
      </c>
      <c r="C2342">
        <f ca="1">+SUMIF(SIMULADOR2!$C$36:$C$155,B2342,SIMULADOR2!$S$36:$S$155)</f>
        <v>0</v>
      </c>
    </row>
    <row r="2343" spans="1:3" x14ac:dyDescent="0.2">
      <c r="A2343">
        <f t="shared" si="36"/>
        <v>2341</v>
      </c>
      <c r="B2343" s="28">
        <f ca="1">+IF(SIMULADOR2!$C$155&lt;TCEA!B2342+1,0,TCEA!B2342+1)</f>
        <v>47450</v>
      </c>
      <c r="C2343">
        <f ca="1">+SUMIF(SIMULADOR2!$C$36:$C$155,B2343,SIMULADOR2!$S$36:$S$155)</f>
        <v>0</v>
      </c>
    </row>
    <row r="2344" spans="1:3" x14ac:dyDescent="0.2">
      <c r="A2344">
        <f t="shared" si="36"/>
        <v>2342</v>
      </c>
      <c r="B2344" s="28">
        <f ca="1">+IF(SIMULADOR2!$C$155&lt;TCEA!B2343+1,0,TCEA!B2343+1)</f>
        <v>47451</v>
      </c>
      <c r="C2344">
        <f ca="1">+SUMIF(SIMULADOR2!$C$36:$C$155,B2344,SIMULADOR2!$S$36:$S$155)</f>
        <v>0</v>
      </c>
    </row>
    <row r="2345" spans="1:3" x14ac:dyDescent="0.2">
      <c r="A2345">
        <f t="shared" si="36"/>
        <v>2343</v>
      </c>
      <c r="B2345" s="28">
        <f ca="1">+IF(SIMULADOR2!$C$155&lt;TCEA!B2344+1,0,TCEA!B2344+1)</f>
        <v>47452</v>
      </c>
      <c r="C2345">
        <f ca="1">+SUMIF(SIMULADOR2!$C$36:$C$155,B2345,SIMULADOR2!$S$36:$S$155)</f>
        <v>0</v>
      </c>
    </row>
    <row r="2346" spans="1:3" x14ac:dyDescent="0.2">
      <c r="A2346">
        <f t="shared" si="36"/>
        <v>2344</v>
      </c>
      <c r="B2346" s="28">
        <f ca="1">+IF(SIMULADOR2!$C$155&lt;TCEA!B2345+1,0,TCEA!B2345+1)</f>
        <v>47453</v>
      </c>
      <c r="C2346">
        <f ca="1">+SUMIF(SIMULADOR2!$C$36:$C$155,B2346,SIMULADOR2!$S$36:$S$155)</f>
        <v>0</v>
      </c>
    </row>
    <row r="2347" spans="1:3" x14ac:dyDescent="0.2">
      <c r="A2347">
        <f t="shared" si="36"/>
        <v>2345</v>
      </c>
      <c r="B2347" s="28">
        <f ca="1">+IF(SIMULADOR2!$C$155&lt;TCEA!B2346+1,0,TCEA!B2346+1)</f>
        <v>47454</v>
      </c>
      <c r="C2347">
        <f ca="1">+SUMIF(SIMULADOR2!$C$36:$C$155,B2347,SIMULADOR2!$S$36:$S$155)</f>
        <v>0</v>
      </c>
    </row>
    <row r="2348" spans="1:3" x14ac:dyDescent="0.2">
      <c r="A2348">
        <f t="shared" si="36"/>
        <v>2346</v>
      </c>
      <c r="B2348" s="28">
        <f ca="1">+IF(SIMULADOR2!$C$155&lt;TCEA!B2347+1,0,TCEA!B2347+1)</f>
        <v>47455</v>
      </c>
      <c r="C2348">
        <f ca="1">+SUMIF(SIMULADOR2!$C$36:$C$155,B2348,SIMULADOR2!$S$36:$S$155)</f>
        <v>0</v>
      </c>
    </row>
    <row r="2349" spans="1:3" x14ac:dyDescent="0.2">
      <c r="A2349">
        <f t="shared" si="36"/>
        <v>2347</v>
      </c>
      <c r="B2349" s="28">
        <f ca="1">+IF(SIMULADOR2!$C$155&lt;TCEA!B2348+1,0,TCEA!B2348+1)</f>
        <v>47456</v>
      </c>
      <c r="C2349">
        <f ca="1">+SUMIF(SIMULADOR2!$C$36:$C$155,B2349,SIMULADOR2!$S$36:$S$155)</f>
        <v>0</v>
      </c>
    </row>
    <row r="2350" spans="1:3" x14ac:dyDescent="0.2">
      <c r="A2350">
        <f t="shared" si="36"/>
        <v>2348</v>
      </c>
      <c r="B2350" s="28">
        <f ca="1">+IF(SIMULADOR2!$C$155&lt;TCEA!B2349+1,0,TCEA!B2349+1)</f>
        <v>47457</v>
      </c>
      <c r="C2350">
        <f ca="1">+SUMIF(SIMULADOR2!$C$36:$C$155,B2350,SIMULADOR2!$S$36:$S$155)</f>
        <v>0</v>
      </c>
    </row>
    <row r="2351" spans="1:3" x14ac:dyDescent="0.2">
      <c r="A2351">
        <f t="shared" si="36"/>
        <v>2349</v>
      </c>
      <c r="B2351" s="28">
        <f ca="1">+IF(SIMULADOR2!$C$155&lt;TCEA!B2350+1,0,TCEA!B2350+1)</f>
        <v>47458</v>
      </c>
      <c r="C2351">
        <f ca="1">+SUMIF(SIMULADOR2!$C$36:$C$155,B2351,SIMULADOR2!$S$36:$S$155)</f>
        <v>0</v>
      </c>
    </row>
    <row r="2352" spans="1:3" x14ac:dyDescent="0.2">
      <c r="A2352">
        <f t="shared" si="36"/>
        <v>2350</v>
      </c>
      <c r="B2352" s="28">
        <f ca="1">+IF(SIMULADOR2!$C$155&lt;TCEA!B2351+1,0,TCEA!B2351+1)</f>
        <v>47459</v>
      </c>
      <c r="C2352">
        <f ca="1">+SUMIF(SIMULADOR2!$C$36:$C$155,B2352,SIMULADOR2!$S$36:$S$155)</f>
        <v>0</v>
      </c>
    </row>
    <row r="2353" spans="1:3" x14ac:dyDescent="0.2">
      <c r="A2353">
        <f t="shared" si="36"/>
        <v>2351</v>
      </c>
      <c r="B2353" s="28">
        <f ca="1">+IF(SIMULADOR2!$C$155&lt;TCEA!B2352+1,0,TCEA!B2352+1)</f>
        <v>47460</v>
      </c>
      <c r="C2353">
        <f ca="1">+SUMIF(SIMULADOR2!$C$36:$C$155,B2353,SIMULADOR2!$S$36:$S$155)</f>
        <v>0</v>
      </c>
    </row>
    <row r="2354" spans="1:3" x14ac:dyDescent="0.2">
      <c r="A2354">
        <f t="shared" si="36"/>
        <v>2352</v>
      </c>
      <c r="B2354" s="28">
        <f ca="1">+IF(SIMULADOR2!$C$155&lt;TCEA!B2353+1,0,TCEA!B2353+1)</f>
        <v>47461</v>
      </c>
      <c r="C2354">
        <f ca="1">+SUMIF(SIMULADOR2!$C$36:$C$155,B2354,SIMULADOR2!$S$36:$S$155)</f>
        <v>0</v>
      </c>
    </row>
    <row r="2355" spans="1:3" x14ac:dyDescent="0.2">
      <c r="A2355">
        <f t="shared" si="36"/>
        <v>2353</v>
      </c>
      <c r="B2355" s="28">
        <f ca="1">+IF(SIMULADOR2!$C$155&lt;TCEA!B2354+1,0,TCEA!B2354+1)</f>
        <v>47462</v>
      </c>
      <c r="C2355">
        <f ca="1">+SUMIF(SIMULADOR2!$C$36:$C$155,B2355,SIMULADOR2!$S$36:$S$155)</f>
        <v>0</v>
      </c>
    </row>
    <row r="2356" spans="1:3" x14ac:dyDescent="0.2">
      <c r="A2356">
        <f t="shared" si="36"/>
        <v>2354</v>
      </c>
      <c r="B2356" s="28">
        <f ca="1">+IF(SIMULADOR2!$C$155&lt;TCEA!B2355+1,0,TCEA!B2355+1)</f>
        <v>47463</v>
      </c>
      <c r="C2356">
        <f ca="1">+SUMIF(SIMULADOR2!$C$36:$C$155,B2356,SIMULADOR2!$S$36:$S$155)</f>
        <v>0</v>
      </c>
    </row>
    <row r="2357" spans="1:3" x14ac:dyDescent="0.2">
      <c r="A2357">
        <f t="shared" si="36"/>
        <v>2355</v>
      </c>
      <c r="B2357" s="28">
        <f ca="1">+IF(SIMULADOR2!$C$155&lt;TCEA!B2356+1,0,TCEA!B2356+1)</f>
        <v>47464</v>
      </c>
      <c r="C2357">
        <f ca="1">+SUMIF(SIMULADOR2!$C$36:$C$155,B2357,SIMULADOR2!$S$36:$S$155)</f>
        <v>0</v>
      </c>
    </row>
    <row r="2358" spans="1:3" x14ac:dyDescent="0.2">
      <c r="A2358">
        <f t="shared" si="36"/>
        <v>2356</v>
      </c>
      <c r="B2358" s="28">
        <f ca="1">+IF(SIMULADOR2!$C$155&lt;TCEA!B2357+1,0,TCEA!B2357+1)</f>
        <v>47465</v>
      </c>
      <c r="C2358">
        <f ca="1">+SUMIF(SIMULADOR2!$C$36:$C$155,B2358,SIMULADOR2!$S$36:$S$155)</f>
        <v>0</v>
      </c>
    </row>
    <row r="2359" spans="1:3" x14ac:dyDescent="0.2">
      <c r="A2359">
        <f t="shared" si="36"/>
        <v>2357</v>
      </c>
      <c r="B2359" s="28">
        <f ca="1">+IF(SIMULADOR2!$C$155&lt;TCEA!B2358+1,0,TCEA!B2358+1)</f>
        <v>47466</v>
      </c>
      <c r="C2359">
        <f ca="1">+SUMIF(SIMULADOR2!$C$36:$C$155,B2359,SIMULADOR2!$S$36:$S$155)</f>
        <v>0</v>
      </c>
    </row>
    <row r="2360" spans="1:3" x14ac:dyDescent="0.2">
      <c r="A2360">
        <f t="shared" si="36"/>
        <v>2358</v>
      </c>
      <c r="B2360" s="28">
        <f ca="1">+IF(SIMULADOR2!$C$155&lt;TCEA!B2359+1,0,TCEA!B2359+1)</f>
        <v>47467</v>
      </c>
      <c r="C2360">
        <f ca="1">+SUMIF(SIMULADOR2!$C$36:$C$155,B2360,SIMULADOR2!$S$36:$S$155)</f>
        <v>0</v>
      </c>
    </row>
    <row r="2361" spans="1:3" x14ac:dyDescent="0.2">
      <c r="A2361">
        <f t="shared" si="36"/>
        <v>2359</v>
      </c>
      <c r="B2361" s="28">
        <f ca="1">+IF(SIMULADOR2!$C$155&lt;TCEA!B2360+1,0,TCEA!B2360+1)</f>
        <v>47468</v>
      </c>
      <c r="C2361">
        <f ca="1">+SUMIF(SIMULADOR2!$C$36:$C$155,B2361,SIMULADOR2!$S$36:$S$155)</f>
        <v>0</v>
      </c>
    </row>
    <row r="2362" spans="1:3" x14ac:dyDescent="0.2">
      <c r="A2362">
        <f t="shared" si="36"/>
        <v>2360</v>
      </c>
      <c r="B2362" s="28">
        <f ca="1">+IF(SIMULADOR2!$C$155&lt;TCEA!B2361+1,0,TCEA!B2361+1)</f>
        <v>47469</v>
      </c>
      <c r="C2362">
        <f ca="1">+SUMIF(SIMULADOR2!$C$36:$C$155,B2362,SIMULADOR2!$S$36:$S$155)</f>
        <v>0</v>
      </c>
    </row>
    <row r="2363" spans="1:3" x14ac:dyDescent="0.2">
      <c r="A2363">
        <f t="shared" si="36"/>
        <v>2361</v>
      </c>
      <c r="B2363" s="28">
        <f ca="1">+IF(SIMULADOR2!$C$155&lt;TCEA!B2362+1,0,TCEA!B2362+1)</f>
        <v>47470</v>
      </c>
      <c r="C2363">
        <f ca="1">+SUMIF(SIMULADOR2!$C$36:$C$155,B2363,SIMULADOR2!$S$36:$S$155)</f>
        <v>0</v>
      </c>
    </row>
    <row r="2364" spans="1:3" x14ac:dyDescent="0.2">
      <c r="A2364">
        <f t="shared" si="36"/>
        <v>2362</v>
      </c>
      <c r="B2364" s="28">
        <f ca="1">+IF(SIMULADOR2!$C$155&lt;TCEA!B2363+1,0,TCEA!B2363+1)</f>
        <v>47471</v>
      </c>
      <c r="C2364">
        <f ca="1">+SUMIF(SIMULADOR2!$C$36:$C$155,B2364,SIMULADOR2!$S$36:$S$155)</f>
        <v>0</v>
      </c>
    </row>
    <row r="2365" spans="1:3" x14ac:dyDescent="0.2">
      <c r="A2365">
        <f t="shared" si="36"/>
        <v>2363</v>
      </c>
      <c r="B2365" s="28">
        <f ca="1">+IF(SIMULADOR2!$C$155&lt;TCEA!B2364+1,0,TCEA!B2364+1)</f>
        <v>47472</v>
      </c>
      <c r="C2365">
        <f ca="1">+SUMIF(SIMULADOR2!$C$36:$C$155,B2365,SIMULADOR2!$S$36:$S$155)</f>
        <v>0</v>
      </c>
    </row>
    <row r="2366" spans="1:3" x14ac:dyDescent="0.2">
      <c r="A2366">
        <f t="shared" si="36"/>
        <v>2364</v>
      </c>
      <c r="B2366" s="28">
        <f ca="1">+IF(SIMULADOR2!$C$155&lt;TCEA!B2365+1,0,TCEA!B2365+1)</f>
        <v>47473</v>
      </c>
      <c r="C2366">
        <f ca="1">+SUMIF(SIMULADOR2!$C$36:$C$155,B2366,SIMULADOR2!$S$36:$S$155)</f>
        <v>0</v>
      </c>
    </row>
    <row r="2367" spans="1:3" x14ac:dyDescent="0.2">
      <c r="A2367">
        <f t="shared" si="36"/>
        <v>2365</v>
      </c>
      <c r="B2367" s="28">
        <f ca="1">+IF(SIMULADOR2!$C$155&lt;TCEA!B2366+1,0,TCEA!B2366+1)</f>
        <v>47474</v>
      </c>
      <c r="C2367">
        <f ca="1">+SUMIF(SIMULADOR2!$C$36:$C$155,B2367,SIMULADOR2!$S$36:$S$155)</f>
        <v>0</v>
      </c>
    </row>
    <row r="2368" spans="1:3" x14ac:dyDescent="0.2">
      <c r="A2368">
        <f t="shared" si="36"/>
        <v>2366</v>
      </c>
      <c r="B2368" s="28">
        <f ca="1">+IF(SIMULADOR2!$C$155&lt;TCEA!B2367+1,0,TCEA!B2367+1)</f>
        <v>47475</v>
      </c>
      <c r="C2368">
        <f ca="1">+SUMIF(SIMULADOR2!$C$36:$C$155,B2368,SIMULADOR2!$S$36:$S$155)</f>
        <v>0</v>
      </c>
    </row>
    <row r="2369" spans="1:3" x14ac:dyDescent="0.2">
      <c r="A2369">
        <f t="shared" si="36"/>
        <v>2367</v>
      </c>
      <c r="B2369" s="28">
        <f ca="1">+IF(SIMULADOR2!$C$155&lt;TCEA!B2368+1,0,TCEA!B2368+1)</f>
        <v>47476</v>
      </c>
      <c r="C2369">
        <f ca="1">+SUMIF(SIMULADOR2!$C$36:$C$155,B2369,SIMULADOR2!$S$36:$S$155)</f>
        <v>0</v>
      </c>
    </row>
    <row r="2370" spans="1:3" x14ac:dyDescent="0.2">
      <c r="A2370">
        <f t="shared" si="36"/>
        <v>2368</v>
      </c>
      <c r="B2370" s="28">
        <f ca="1">+IF(SIMULADOR2!$C$155&lt;TCEA!B2369+1,0,TCEA!B2369+1)</f>
        <v>47477</v>
      </c>
      <c r="C2370">
        <f ca="1">+SUMIF(SIMULADOR2!$C$36:$C$155,B2370,SIMULADOR2!$S$36:$S$155)</f>
        <v>0</v>
      </c>
    </row>
    <row r="2371" spans="1:3" x14ac:dyDescent="0.2">
      <c r="A2371">
        <f t="shared" si="36"/>
        <v>2369</v>
      </c>
      <c r="B2371" s="28">
        <f ca="1">+IF(SIMULADOR2!$C$155&lt;TCEA!B2370+1,0,TCEA!B2370+1)</f>
        <v>47478</v>
      </c>
      <c r="C2371">
        <f ca="1">+SUMIF(SIMULADOR2!$C$36:$C$155,B2371,SIMULADOR2!$S$36:$S$155)</f>
        <v>0</v>
      </c>
    </row>
    <row r="2372" spans="1:3" x14ac:dyDescent="0.2">
      <c r="A2372">
        <f t="shared" si="36"/>
        <v>2370</v>
      </c>
      <c r="B2372" s="28">
        <f ca="1">+IF(SIMULADOR2!$C$155&lt;TCEA!B2371+1,0,TCEA!B2371+1)</f>
        <v>47479</v>
      </c>
      <c r="C2372">
        <f ca="1">+SUMIF(SIMULADOR2!$C$36:$C$155,B2372,SIMULADOR2!$S$36:$S$155)</f>
        <v>0</v>
      </c>
    </row>
    <row r="2373" spans="1:3" x14ac:dyDescent="0.2">
      <c r="A2373">
        <f t="shared" ref="A2373:A2436" si="37">+A2372+1</f>
        <v>2371</v>
      </c>
      <c r="B2373" s="28">
        <f ca="1">+IF(SIMULADOR2!$C$155&lt;TCEA!B2372+1,0,TCEA!B2372+1)</f>
        <v>47480</v>
      </c>
      <c r="C2373">
        <f ca="1">+SUMIF(SIMULADOR2!$C$36:$C$155,B2373,SIMULADOR2!$S$36:$S$155)</f>
        <v>0</v>
      </c>
    </row>
    <row r="2374" spans="1:3" x14ac:dyDescent="0.2">
      <c r="A2374">
        <f t="shared" si="37"/>
        <v>2372</v>
      </c>
      <c r="B2374" s="28">
        <f ca="1">+IF(SIMULADOR2!$C$155&lt;TCEA!B2373+1,0,TCEA!B2373+1)</f>
        <v>47481</v>
      </c>
      <c r="C2374">
        <f ca="1">+SUMIF(SIMULADOR2!$C$36:$C$155,B2374,SIMULADOR2!$S$36:$S$155)</f>
        <v>0</v>
      </c>
    </row>
    <row r="2375" spans="1:3" x14ac:dyDescent="0.2">
      <c r="A2375">
        <f t="shared" si="37"/>
        <v>2373</v>
      </c>
      <c r="B2375" s="28">
        <f ca="1">+IF(SIMULADOR2!$C$155&lt;TCEA!B2374+1,0,TCEA!B2374+1)</f>
        <v>47482</v>
      </c>
      <c r="C2375">
        <f ca="1">+SUMIF(SIMULADOR2!$C$36:$C$155,B2375,SIMULADOR2!$S$36:$S$155)</f>
        <v>0</v>
      </c>
    </row>
    <row r="2376" spans="1:3" x14ac:dyDescent="0.2">
      <c r="A2376">
        <f t="shared" si="37"/>
        <v>2374</v>
      </c>
      <c r="B2376" s="28">
        <f ca="1">+IF(SIMULADOR2!$C$155&lt;TCEA!B2375+1,0,TCEA!B2375+1)</f>
        <v>47483</v>
      </c>
      <c r="C2376">
        <f ca="1">+SUMIF(SIMULADOR2!$C$36:$C$155,B2376,SIMULADOR2!$S$36:$S$155)</f>
        <v>0</v>
      </c>
    </row>
    <row r="2377" spans="1:3" x14ac:dyDescent="0.2">
      <c r="A2377">
        <f t="shared" si="37"/>
        <v>2375</v>
      </c>
      <c r="B2377" s="28">
        <f ca="1">+IF(SIMULADOR2!$C$155&lt;TCEA!B2376+1,0,TCEA!B2376+1)</f>
        <v>47484</v>
      </c>
      <c r="C2377">
        <f ca="1">+SUMIF(SIMULADOR2!$C$36:$C$155,B2377,SIMULADOR2!$S$36:$S$155)</f>
        <v>0</v>
      </c>
    </row>
    <row r="2378" spans="1:3" x14ac:dyDescent="0.2">
      <c r="A2378">
        <f t="shared" si="37"/>
        <v>2376</v>
      </c>
      <c r="B2378" s="28">
        <f ca="1">+IF(SIMULADOR2!$C$155&lt;TCEA!B2377+1,0,TCEA!B2377+1)</f>
        <v>47485</v>
      </c>
      <c r="C2378">
        <f ca="1">+SUMIF(SIMULADOR2!$C$36:$C$155,B2378,SIMULADOR2!$S$36:$S$155)</f>
        <v>0</v>
      </c>
    </row>
    <row r="2379" spans="1:3" x14ac:dyDescent="0.2">
      <c r="A2379">
        <f t="shared" si="37"/>
        <v>2377</v>
      </c>
      <c r="B2379" s="28">
        <f ca="1">+IF(SIMULADOR2!$C$155&lt;TCEA!B2378+1,0,TCEA!B2378+1)</f>
        <v>47486</v>
      </c>
      <c r="C2379">
        <f ca="1">+SUMIF(SIMULADOR2!$C$36:$C$155,B2379,SIMULADOR2!$S$36:$S$155)</f>
        <v>0</v>
      </c>
    </row>
    <row r="2380" spans="1:3" x14ac:dyDescent="0.2">
      <c r="A2380">
        <f t="shared" si="37"/>
        <v>2378</v>
      </c>
      <c r="B2380" s="28">
        <f ca="1">+IF(SIMULADOR2!$C$155&lt;TCEA!B2379+1,0,TCEA!B2379+1)</f>
        <v>47487</v>
      </c>
      <c r="C2380">
        <f ca="1">+SUMIF(SIMULADOR2!$C$36:$C$155,B2380,SIMULADOR2!$S$36:$S$155)</f>
        <v>0</v>
      </c>
    </row>
    <row r="2381" spans="1:3" x14ac:dyDescent="0.2">
      <c r="A2381">
        <f t="shared" si="37"/>
        <v>2379</v>
      </c>
      <c r="B2381" s="28">
        <f ca="1">+IF(SIMULADOR2!$C$155&lt;TCEA!B2380+1,0,TCEA!B2380+1)</f>
        <v>47488</v>
      </c>
      <c r="C2381">
        <f ca="1">+SUMIF(SIMULADOR2!$C$36:$C$155,B2381,SIMULADOR2!$S$36:$S$155)</f>
        <v>0</v>
      </c>
    </row>
    <row r="2382" spans="1:3" x14ac:dyDescent="0.2">
      <c r="A2382">
        <f t="shared" si="37"/>
        <v>2380</v>
      </c>
      <c r="B2382" s="28">
        <f ca="1">+IF(SIMULADOR2!$C$155&lt;TCEA!B2381+1,0,TCEA!B2381+1)</f>
        <v>47489</v>
      </c>
      <c r="C2382">
        <f ca="1">+SUMIF(SIMULADOR2!$C$36:$C$155,B2382,SIMULADOR2!$S$36:$S$155)</f>
        <v>0</v>
      </c>
    </row>
    <row r="2383" spans="1:3" x14ac:dyDescent="0.2">
      <c r="A2383">
        <f t="shared" si="37"/>
        <v>2381</v>
      </c>
      <c r="B2383" s="28">
        <f ca="1">+IF(SIMULADOR2!$C$155&lt;TCEA!B2382+1,0,TCEA!B2382+1)</f>
        <v>47490</v>
      </c>
      <c r="C2383">
        <f ca="1">+SUMIF(SIMULADOR2!$C$36:$C$155,B2383,SIMULADOR2!$S$36:$S$155)</f>
        <v>0</v>
      </c>
    </row>
    <row r="2384" spans="1:3" x14ac:dyDescent="0.2">
      <c r="A2384">
        <f t="shared" si="37"/>
        <v>2382</v>
      </c>
      <c r="B2384" s="28">
        <f ca="1">+IF(SIMULADOR2!$C$155&lt;TCEA!B2383+1,0,TCEA!B2383+1)</f>
        <v>47491</v>
      </c>
      <c r="C2384">
        <f ca="1">+SUMIF(SIMULADOR2!$C$36:$C$155,B2384,SIMULADOR2!$S$36:$S$155)</f>
        <v>0</v>
      </c>
    </row>
    <row r="2385" spans="1:3" x14ac:dyDescent="0.2">
      <c r="A2385">
        <f t="shared" si="37"/>
        <v>2383</v>
      </c>
      <c r="B2385" s="28">
        <f ca="1">+IF(SIMULADOR2!$C$155&lt;TCEA!B2384+1,0,TCEA!B2384+1)</f>
        <v>47492</v>
      </c>
      <c r="C2385">
        <f ca="1">+SUMIF(SIMULADOR2!$C$36:$C$155,B2385,SIMULADOR2!$S$36:$S$155)</f>
        <v>0</v>
      </c>
    </row>
    <row r="2386" spans="1:3" x14ac:dyDescent="0.2">
      <c r="A2386">
        <f t="shared" si="37"/>
        <v>2384</v>
      </c>
      <c r="B2386" s="28">
        <f ca="1">+IF(SIMULADOR2!$C$155&lt;TCEA!B2385+1,0,TCEA!B2385+1)</f>
        <v>47493</v>
      </c>
      <c r="C2386">
        <f ca="1">+SUMIF(SIMULADOR2!$C$36:$C$155,B2386,SIMULADOR2!$S$36:$S$155)</f>
        <v>0</v>
      </c>
    </row>
    <row r="2387" spans="1:3" x14ac:dyDescent="0.2">
      <c r="A2387">
        <f t="shared" si="37"/>
        <v>2385</v>
      </c>
      <c r="B2387" s="28">
        <f ca="1">+IF(SIMULADOR2!$C$155&lt;TCEA!B2386+1,0,TCEA!B2386+1)</f>
        <v>47494</v>
      </c>
      <c r="C2387">
        <f ca="1">+SUMIF(SIMULADOR2!$C$36:$C$155,B2387,SIMULADOR2!$S$36:$S$155)</f>
        <v>0</v>
      </c>
    </row>
    <row r="2388" spans="1:3" x14ac:dyDescent="0.2">
      <c r="A2388">
        <f t="shared" si="37"/>
        <v>2386</v>
      </c>
      <c r="B2388" s="28">
        <f ca="1">+IF(SIMULADOR2!$C$155&lt;TCEA!B2387+1,0,TCEA!B2387+1)</f>
        <v>47495</v>
      </c>
      <c r="C2388">
        <f ca="1">+SUMIF(SIMULADOR2!$C$36:$C$155,B2388,SIMULADOR2!$S$36:$S$155)</f>
        <v>0</v>
      </c>
    </row>
    <row r="2389" spans="1:3" x14ac:dyDescent="0.2">
      <c r="A2389">
        <f t="shared" si="37"/>
        <v>2387</v>
      </c>
      <c r="B2389" s="28">
        <f ca="1">+IF(SIMULADOR2!$C$155&lt;TCEA!B2388+1,0,TCEA!B2388+1)</f>
        <v>47496</v>
      </c>
      <c r="C2389">
        <f ca="1">+SUMIF(SIMULADOR2!$C$36:$C$155,B2389,SIMULADOR2!$S$36:$S$155)</f>
        <v>0</v>
      </c>
    </row>
    <row r="2390" spans="1:3" x14ac:dyDescent="0.2">
      <c r="A2390">
        <f t="shared" si="37"/>
        <v>2388</v>
      </c>
      <c r="B2390" s="28">
        <f ca="1">+IF(SIMULADOR2!$C$155&lt;TCEA!B2389+1,0,TCEA!B2389+1)</f>
        <v>47497</v>
      </c>
      <c r="C2390">
        <f ca="1">+SUMIF(SIMULADOR2!$C$36:$C$155,B2390,SIMULADOR2!$S$36:$S$155)</f>
        <v>0</v>
      </c>
    </row>
    <row r="2391" spans="1:3" x14ac:dyDescent="0.2">
      <c r="A2391">
        <f t="shared" si="37"/>
        <v>2389</v>
      </c>
      <c r="B2391" s="28">
        <f ca="1">+IF(SIMULADOR2!$C$155&lt;TCEA!B2390+1,0,TCEA!B2390+1)</f>
        <v>47498</v>
      </c>
      <c r="C2391">
        <f ca="1">+SUMIF(SIMULADOR2!$C$36:$C$155,B2391,SIMULADOR2!$S$36:$S$155)</f>
        <v>0</v>
      </c>
    </row>
    <row r="2392" spans="1:3" x14ac:dyDescent="0.2">
      <c r="A2392">
        <f t="shared" si="37"/>
        <v>2390</v>
      </c>
      <c r="B2392" s="28">
        <f ca="1">+IF(SIMULADOR2!$C$155&lt;TCEA!B2391+1,0,TCEA!B2391+1)</f>
        <v>47499</v>
      </c>
      <c r="C2392">
        <f ca="1">+SUMIF(SIMULADOR2!$C$36:$C$155,B2392,SIMULADOR2!$S$36:$S$155)</f>
        <v>0</v>
      </c>
    </row>
    <row r="2393" spans="1:3" x14ac:dyDescent="0.2">
      <c r="A2393">
        <f t="shared" si="37"/>
        <v>2391</v>
      </c>
      <c r="B2393" s="28">
        <f ca="1">+IF(SIMULADOR2!$C$155&lt;TCEA!B2392+1,0,TCEA!B2392+1)</f>
        <v>47500</v>
      </c>
      <c r="C2393">
        <f ca="1">+SUMIF(SIMULADOR2!$C$36:$C$155,B2393,SIMULADOR2!$S$36:$S$155)</f>
        <v>0</v>
      </c>
    </row>
    <row r="2394" spans="1:3" x14ac:dyDescent="0.2">
      <c r="A2394">
        <f t="shared" si="37"/>
        <v>2392</v>
      </c>
      <c r="B2394" s="28">
        <f ca="1">+IF(SIMULADOR2!$C$155&lt;TCEA!B2393+1,0,TCEA!B2393+1)</f>
        <v>47501</v>
      </c>
      <c r="C2394">
        <f ca="1">+SUMIF(SIMULADOR2!$C$36:$C$155,B2394,SIMULADOR2!$S$36:$S$155)</f>
        <v>0</v>
      </c>
    </row>
    <row r="2395" spans="1:3" x14ac:dyDescent="0.2">
      <c r="A2395">
        <f t="shared" si="37"/>
        <v>2393</v>
      </c>
      <c r="B2395" s="28">
        <f ca="1">+IF(SIMULADOR2!$C$155&lt;TCEA!B2394+1,0,TCEA!B2394+1)</f>
        <v>47502</v>
      </c>
      <c r="C2395">
        <f ca="1">+SUMIF(SIMULADOR2!$C$36:$C$155,B2395,SIMULADOR2!$S$36:$S$155)</f>
        <v>0</v>
      </c>
    </row>
    <row r="2396" spans="1:3" x14ac:dyDescent="0.2">
      <c r="A2396">
        <f t="shared" si="37"/>
        <v>2394</v>
      </c>
      <c r="B2396" s="28">
        <f ca="1">+IF(SIMULADOR2!$C$155&lt;TCEA!B2395+1,0,TCEA!B2395+1)</f>
        <v>47503</v>
      </c>
      <c r="C2396">
        <f ca="1">+SUMIF(SIMULADOR2!$C$36:$C$155,B2396,SIMULADOR2!$S$36:$S$155)</f>
        <v>0</v>
      </c>
    </row>
    <row r="2397" spans="1:3" x14ac:dyDescent="0.2">
      <c r="A2397">
        <f t="shared" si="37"/>
        <v>2395</v>
      </c>
      <c r="B2397" s="28">
        <f ca="1">+IF(SIMULADOR2!$C$155&lt;TCEA!B2396+1,0,TCEA!B2396+1)</f>
        <v>47504</v>
      </c>
      <c r="C2397">
        <f ca="1">+SUMIF(SIMULADOR2!$C$36:$C$155,B2397,SIMULADOR2!$S$36:$S$155)</f>
        <v>0</v>
      </c>
    </row>
    <row r="2398" spans="1:3" x14ac:dyDescent="0.2">
      <c r="A2398">
        <f t="shared" si="37"/>
        <v>2396</v>
      </c>
      <c r="B2398" s="28">
        <f ca="1">+IF(SIMULADOR2!$C$155&lt;TCEA!B2397+1,0,TCEA!B2397+1)</f>
        <v>47505</v>
      </c>
      <c r="C2398">
        <f ca="1">+SUMIF(SIMULADOR2!$C$36:$C$155,B2398,SIMULADOR2!$S$36:$S$155)</f>
        <v>0</v>
      </c>
    </row>
    <row r="2399" spans="1:3" x14ac:dyDescent="0.2">
      <c r="A2399">
        <f t="shared" si="37"/>
        <v>2397</v>
      </c>
      <c r="B2399" s="28">
        <f ca="1">+IF(SIMULADOR2!$C$155&lt;TCEA!B2398+1,0,TCEA!B2398+1)</f>
        <v>47506</v>
      </c>
      <c r="C2399">
        <f ca="1">+SUMIF(SIMULADOR2!$C$36:$C$155,B2399,SIMULADOR2!$S$36:$S$155)</f>
        <v>0</v>
      </c>
    </row>
    <row r="2400" spans="1:3" x14ac:dyDescent="0.2">
      <c r="A2400">
        <f t="shared" si="37"/>
        <v>2398</v>
      </c>
      <c r="B2400" s="28">
        <f ca="1">+IF(SIMULADOR2!$C$155&lt;TCEA!B2399+1,0,TCEA!B2399+1)</f>
        <v>47507</v>
      </c>
      <c r="C2400">
        <f ca="1">+SUMIF(SIMULADOR2!$C$36:$C$155,B2400,SIMULADOR2!$S$36:$S$155)</f>
        <v>0</v>
      </c>
    </row>
    <row r="2401" spans="1:3" x14ac:dyDescent="0.2">
      <c r="A2401">
        <f t="shared" si="37"/>
        <v>2399</v>
      </c>
      <c r="B2401" s="28">
        <f ca="1">+IF(SIMULADOR2!$C$155&lt;TCEA!B2400+1,0,TCEA!B2400+1)</f>
        <v>47508</v>
      </c>
      <c r="C2401">
        <f ca="1">+SUMIF(SIMULADOR2!$C$36:$C$155,B2401,SIMULADOR2!$S$36:$S$155)</f>
        <v>0</v>
      </c>
    </row>
    <row r="2402" spans="1:3" x14ac:dyDescent="0.2">
      <c r="A2402">
        <f t="shared" si="37"/>
        <v>2400</v>
      </c>
      <c r="B2402" s="28">
        <f ca="1">+IF(SIMULADOR2!$C$155&lt;TCEA!B2401+1,0,TCEA!B2401+1)</f>
        <v>47509</v>
      </c>
      <c r="C2402">
        <f ca="1">+SUMIF(SIMULADOR2!$C$36:$C$155,B2402,SIMULADOR2!$S$36:$S$155)</f>
        <v>0</v>
      </c>
    </row>
    <row r="2403" spans="1:3" x14ac:dyDescent="0.2">
      <c r="A2403">
        <f t="shared" si="37"/>
        <v>2401</v>
      </c>
      <c r="B2403" s="28">
        <f ca="1">+IF(SIMULADOR2!$C$155&lt;TCEA!B2402+1,0,TCEA!B2402+1)</f>
        <v>47510</v>
      </c>
      <c r="C2403">
        <f ca="1">+SUMIF(SIMULADOR2!$C$36:$C$155,B2403,SIMULADOR2!$S$36:$S$155)</f>
        <v>0</v>
      </c>
    </row>
    <row r="2404" spans="1:3" x14ac:dyDescent="0.2">
      <c r="A2404">
        <f t="shared" si="37"/>
        <v>2402</v>
      </c>
      <c r="B2404" s="28">
        <f ca="1">+IF(SIMULADOR2!$C$155&lt;TCEA!B2403+1,0,TCEA!B2403+1)</f>
        <v>47511</v>
      </c>
      <c r="C2404">
        <f ca="1">+SUMIF(SIMULADOR2!$C$36:$C$155,B2404,SIMULADOR2!$S$36:$S$155)</f>
        <v>0</v>
      </c>
    </row>
    <row r="2405" spans="1:3" x14ac:dyDescent="0.2">
      <c r="A2405">
        <f t="shared" si="37"/>
        <v>2403</v>
      </c>
      <c r="B2405" s="28">
        <f ca="1">+IF(SIMULADOR2!$C$155&lt;TCEA!B2404+1,0,TCEA!B2404+1)</f>
        <v>47512</v>
      </c>
      <c r="C2405">
        <f ca="1">+SUMIF(SIMULADOR2!$C$36:$C$155,B2405,SIMULADOR2!$S$36:$S$155)</f>
        <v>0</v>
      </c>
    </row>
    <row r="2406" spans="1:3" x14ac:dyDescent="0.2">
      <c r="A2406">
        <f t="shared" si="37"/>
        <v>2404</v>
      </c>
      <c r="B2406" s="28">
        <f ca="1">+IF(SIMULADOR2!$C$155&lt;TCEA!B2405+1,0,TCEA!B2405+1)</f>
        <v>47513</v>
      </c>
      <c r="C2406">
        <f ca="1">+SUMIF(SIMULADOR2!$C$36:$C$155,B2406,SIMULADOR2!$S$36:$S$155)</f>
        <v>0</v>
      </c>
    </row>
    <row r="2407" spans="1:3" x14ac:dyDescent="0.2">
      <c r="A2407">
        <f t="shared" si="37"/>
        <v>2405</v>
      </c>
      <c r="B2407" s="28">
        <f ca="1">+IF(SIMULADOR2!$C$155&lt;TCEA!B2406+1,0,TCEA!B2406+1)</f>
        <v>47514</v>
      </c>
      <c r="C2407">
        <f ca="1">+SUMIF(SIMULADOR2!$C$36:$C$155,B2407,SIMULADOR2!$S$36:$S$155)</f>
        <v>0</v>
      </c>
    </row>
    <row r="2408" spans="1:3" x14ac:dyDescent="0.2">
      <c r="A2408">
        <f t="shared" si="37"/>
        <v>2406</v>
      </c>
      <c r="B2408" s="28">
        <f ca="1">+IF(SIMULADOR2!$C$155&lt;TCEA!B2407+1,0,TCEA!B2407+1)</f>
        <v>47515</v>
      </c>
      <c r="C2408">
        <f ca="1">+SUMIF(SIMULADOR2!$C$36:$C$155,B2408,SIMULADOR2!$S$36:$S$155)</f>
        <v>0</v>
      </c>
    </row>
    <row r="2409" spans="1:3" x14ac:dyDescent="0.2">
      <c r="A2409">
        <f t="shared" si="37"/>
        <v>2407</v>
      </c>
      <c r="B2409" s="28">
        <f ca="1">+IF(SIMULADOR2!$C$155&lt;TCEA!B2408+1,0,TCEA!B2408+1)</f>
        <v>47516</v>
      </c>
      <c r="C2409">
        <f ca="1">+SUMIF(SIMULADOR2!$C$36:$C$155,B2409,SIMULADOR2!$S$36:$S$155)</f>
        <v>0</v>
      </c>
    </row>
    <row r="2410" spans="1:3" x14ac:dyDescent="0.2">
      <c r="A2410">
        <f t="shared" si="37"/>
        <v>2408</v>
      </c>
      <c r="B2410" s="28">
        <f ca="1">+IF(SIMULADOR2!$C$155&lt;TCEA!B2409+1,0,TCEA!B2409+1)</f>
        <v>47517</v>
      </c>
      <c r="C2410">
        <f ca="1">+SUMIF(SIMULADOR2!$C$36:$C$155,B2410,SIMULADOR2!$S$36:$S$155)</f>
        <v>0</v>
      </c>
    </row>
    <row r="2411" spans="1:3" x14ac:dyDescent="0.2">
      <c r="A2411">
        <f t="shared" si="37"/>
        <v>2409</v>
      </c>
      <c r="B2411" s="28">
        <f ca="1">+IF(SIMULADOR2!$C$155&lt;TCEA!B2410+1,0,TCEA!B2410+1)</f>
        <v>47518</v>
      </c>
      <c r="C2411">
        <f ca="1">+SUMIF(SIMULADOR2!$C$36:$C$155,B2411,SIMULADOR2!$S$36:$S$155)</f>
        <v>0</v>
      </c>
    </row>
    <row r="2412" spans="1:3" x14ac:dyDescent="0.2">
      <c r="A2412">
        <f t="shared" si="37"/>
        <v>2410</v>
      </c>
      <c r="B2412" s="28">
        <f ca="1">+IF(SIMULADOR2!$C$155&lt;TCEA!B2411+1,0,TCEA!B2411+1)</f>
        <v>47519</v>
      </c>
      <c r="C2412">
        <f ca="1">+SUMIF(SIMULADOR2!$C$36:$C$155,B2412,SIMULADOR2!$S$36:$S$155)</f>
        <v>0</v>
      </c>
    </row>
    <row r="2413" spans="1:3" x14ac:dyDescent="0.2">
      <c r="A2413">
        <f t="shared" si="37"/>
        <v>2411</v>
      </c>
      <c r="B2413" s="28">
        <f ca="1">+IF(SIMULADOR2!$C$155&lt;TCEA!B2412+1,0,TCEA!B2412+1)</f>
        <v>47520</v>
      </c>
      <c r="C2413">
        <f ca="1">+SUMIF(SIMULADOR2!$C$36:$C$155,B2413,SIMULADOR2!$S$36:$S$155)</f>
        <v>0</v>
      </c>
    </row>
    <row r="2414" spans="1:3" x14ac:dyDescent="0.2">
      <c r="A2414">
        <f t="shared" si="37"/>
        <v>2412</v>
      </c>
      <c r="B2414" s="28">
        <f ca="1">+IF(SIMULADOR2!$C$155&lt;TCEA!B2413+1,0,TCEA!B2413+1)</f>
        <v>47521</v>
      </c>
      <c r="C2414">
        <f ca="1">+SUMIF(SIMULADOR2!$C$36:$C$155,B2414,SIMULADOR2!$S$36:$S$155)</f>
        <v>0</v>
      </c>
    </row>
    <row r="2415" spans="1:3" x14ac:dyDescent="0.2">
      <c r="A2415">
        <f t="shared" si="37"/>
        <v>2413</v>
      </c>
      <c r="B2415" s="28">
        <f ca="1">+IF(SIMULADOR2!$C$155&lt;TCEA!B2414+1,0,TCEA!B2414+1)</f>
        <v>47522</v>
      </c>
      <c r="C2415">
        <f ca="1">+SUMIF(SIMULADOR2!$C$36:$C$155,B2415,SIMULADOR2!$S$36:$S$155)</f>
        <v>0</v>
      </c>
    </row>
    <row r="2416" spans="1:3" x14ac:dyDescent="0.2">
      <c r="A2416">
        <f t="shared" si="37"/>
        <v>2414</v>
      </c>
      <c r="B2416" s="28">
        <f ca="1">+IF(SIMULADOR2!$C$155&lt;TCEA!B2415+1,0,TCEA!B2415+1)</f>
        <v>47523</v>
      </c>
      <c r="C2416">
        <f ca="1">+SUMIF(SIMULADOR2!$C$36:$C$155,B2416,SIMULADOR2!$S$36:$S$155)</f>
        <v>0</v>
      </c>
    </row>
    <row r="2417" spans="1:3" x14ac:dyDescent="0.2">
      <c r="A2417">
        <f t="shared" si="37"/>
        <v>2415</v>
      </c>
      <c r="B2417" s="28">
        <f ca="1">+IF(SIMULADOR2!$C$155&lt;TCEA!B2416+1,0,TCEA!B2416+1)</f>
        <v>47524</v>
      </c>
      <c r="C2417">
        <f ca="1">+SUMIF(SIMULADOR2!$C$36:$C$155,B2417,SIMULADOR2!$S$36:$S$155)</f>
        <v>0</v>
      </c>
    </row>
    <row r="2418" spans="1:3" x14ac:dyDescent="0.2">
      <c r="A2418">
        <f t="shared" si="37"/>
        <v>2416</v>
      </c>
      <c r="B2418" s="28">
        <f ca="1">+IF(SIMULADOR2!$C$155&lt;TCEA!B2417+1,0,TCEA!B2417+1)</f>
        <v>47525</v>
      </c>
      <c r="C2418">
        <f ca="1">+SUMIF(SIMULADOR2!$C$36:$C$155,B2418,SIMULADOR2!$S$36:$S$155)</f>
        <v>0</v>
      </c>
    </row>
    <row r="2419" spans="1:3" x14ac:dyDescent="0.2">
      <c r="A2419">
        <f t="shared" si="37"/>
        <v>2417</v>
      </c>
      <c r="B2419" s="28">
        <f ca="1">+IF(SIMULADOR2!$C$155&lt;TCEA!B2418+1,0,TCEA!B2418+1)</f>
        <v>47526</v>
      </c>
      <c r="C2419">
        <f ca="1">+SUMIF(SIMULADOR2!$C$36:$C$155,B2419,SIMULADOR2!$S$36:$S$155)</f>
        <v>0</v>
      </c>
    </row>
    <row r="2420" spans="1:3" x14ac:dyDescent="0.2">
      <c r="A2420">
        <f t="shared" si="37"/>
        <v>2418</v>
      </c>
      <c r="B2420" s="28">
        <f ca="1">+IF(SIMULADOR2!$C$155&lt;TCEA!B2419+1,0,TCEA!B2419+1)</f>
        <v>47527</v>
      </c>
      <c r="C2420">
        <f ca="1">+SUMIF(SIMULADOR2!$C$36:$C$155,B2420,SIMULADOR2!$S$36:$S$155)</f>
        <v>0</v>
      </c>
    </row>
    <row r="2421" spans="1:3" x14ac:dyDescent="0.2">
      <c r="A2421">
        <f t="shared" si="37"/>
        <v>2419</v>
      </c>
      <c r="B2421" s="28">
        <f ca="1">+IF(SIMULADOR2!$C$155&lt;TCEA!B2420+1,0,TCEA!B2420+1)</f>
        <v>47528</v>
      </c>
      <c r="C2421">
        <f ca="1">+SUMIF(SIMULADOR2!$C$36:$C$155,B2421,SIMULADOR2!$S$36:$S$155)</f>
        <v>0</v>
      </c>
    </row>
    <row r="2422" spans="1:3" x14ac:dyDescent="0.2">
      <c r="A2422">
        <f t="shared" si="37"/>
        <v>2420</v>
      </c>
      <c r="B2422" s="28">
        <f ca="1">+IF(SIMULADOR2!$C$155&lt;TCEA!B2421+1,0,TCEA!B2421+1)</f>
        <v>47529</v>
      </c>
      <c r="C2422">
        <f ca="1">+SUMIF(SIMULADOR2!$C$36:$C$155,B2422,SIMULADOR2!$S$36:$S$155)</f>
        <v>0</v>
      </c>
    </row>
    <row r="2423" spans="1:3" x14ac:dyDescent="0.2">
      <c r="A2423">
        <f t="shared" si="37"/>
        <v>2421</v>
      </c>
      <c r="B2423" s="28">
        <f ca="1">+IF(SIMULADOR2!$C$155&lt;TCEA!B2422+1,0,TCEA!B2422+1)</f>
        <v>47530</v>
      </c>
      <c r="C2423">
        <f ca="1">+SUMIF(SIMULADOR2!$C$36:$C$155,B2423,SIMULADOR2!$S$36:$S$155)</f>
        <v>0</v>
      </c>
    </row>
    <row r="2424" spans="1:3" x14ac:dyDescent="0.2">
      <c r="A2424">
        <f t="shared" si="37"/>
        <v>2422</v>
      </c>
      <c r="B2424" s="28">
        <f ca="1">+IF(SIMULADOR2!$C$155&lt;TCEA!B2423+1,0,TCEA!B2423+1)</f>
        <v>47531</v>
      </c>
      <c r="C2424">
        <f ca="1">+SUMIF(SIMULADOR2!$C$36:$C$155,B2424,SIMULADOR2!$S$36:$S$155)</f>
        <v>0</v>
      </c>
    </row>
    <row r="2425" spans="1:3" x14ac:dyDescent="0.2">
      <c r="A2425">
        <f t="shared" si="37"/>
        <v>2423</v>
      </c>
      <c r="B2425" s="28">
        <f ca="1">+IF(SIMULADOR2!$C$155&lt;TCEA!B2424+1,0,TCEA!B2424+1)</f>
        <v>47532</v>
      </c>
      <c r="C2425">
        <f ca="1">+SUMIF(SIMULADOR2!$C$36:$C$155,B2425,SIMULADOR2!$S$36:$S$155)</f>
        <v>0</v>
      </c>
    </row>
    <row r="2426" spans="1:3" x14ac:dyDescent="0.2">
      <c r="A2426">
        <f t="shared" si="37"/>
        <v>2424</v>
      </c>
      <c r="B2426" s="28">
        <f ca="1">+IF(SIMULADOR2!$C$155&lt;TCEA!B2425+1,0,TCEA!B2425+1)</f>
        <v>47533</v>
      </c>
      <c r="C2426">
        <f ca="1">+SUMIF(SIMULADOR2!$C$36:$C$155,B2426,SIMULADOR2!$S$36:$S$155)</f>
        <v>0</v>
      </c>
    </row>
    <row r="2427" spans="1:3" x14ac:dyDescent="0.2">
      <c r="A2427">
        <f t="shared" si="37"/>
        <v>2425</v>
      </c>
      <c r="B2427" s="28">
        <f ca="1">+IF(SIMULADOR2!$C$155&lt;TCEA!B2426+1,0,TCEA!B2426+1)</f>
        <v>47534</v>
      </c>
      <c r="C2427">
        <f ca="1">+SUMIF(SIMULADOR2!$C$36:$C$155,B2427,SIMULADOR2!$S$36:$S$155)</f>
        <v>0</v>
      </c>
    </row>
    <row r="2428" spans="1:3" x14ac:dyDescent="0.2">
      <c r="A2428">
        <f t="shared" si="37"/>
        <v>2426</v>
      </c>
      <c r="B2428" s="28">
        <f ca="1">+IF(SIMULADOR2!$C$155&lt;TCEA!B2427+1,0,TCEA!B2427+1)</f>
        <v>47535</v>
      </c>
      <c r="C2428">
        <f ca="1">+SUMIF(SIMULADOR2!$C$36:$C$155,B2428,SIMULADOR2!$S$36:$S$155)</f>
        <v>0</v>
      </c>
    </row>
    <row r="2429" spans="1:3" x14ac:dyDescent="0.2">
      <c r="A2429">
        <f t="shared" si="37"/>
        <v>2427</v>
      </c>
      <c r="B2429" s="28">
        <f ca="1">+IF(SIMULADOR2!$C$155&lt;TCEA!B2428+1,0,TCEA!B2428+1)</f>
        <v>47536</v>
      </c>
      <c r="C2429">
        <f ca="1">+SUMIF(SIMULADOR2!$C$36:$C$155,B2429,SIMULADOR2!$S$36:$S$155)</f>
        <v>0</v>
      </c>
    </row>
    <row r="2430" spans="1:3" x14ac:dyDescent="0.2">
      <c r="A2430">
        <f t="shared" si="37"/>
        <v>2428</v>
      </c>
      <c r="B2430" s="28">
        <f ca="1">+IF(SIMULADOR2!$C$155&lt;TCEA!B2429+1,0,TCEA!B2429+1)</f>
        <v>47537</v>
      </c>
      <c r="C2430">
        <f ca="1">+SUMIF(SIMULADOR2!$C$36:$C$155,B2430,SIMULADOR2!$S$36:$S$155)</f>
        <v>0</v>
      </c>
    </row>
    <row r="2431" spans="1:3" x14ac:dyDescent="0.2">
      <c r="A2431">
        <f t="shared" si="37"/>
        <v>2429</v>
      </c>
      <c r="B2431" s="28">
        <f ca="1">+IF(SIMULADOR2!$C$155&lt;TCEA!B2430+1,0,TCEA!B2430+1)</f>
        <v>47538</v>
      </c>
      <c r="C2431">
        <f ca="1">+SUMIF(SIMULADOR2!$C$36:$C$155,B2431,SIMULADOR2!$S$36:$S$155)</f>
        <v>0</v>
      </c>
    </row>
    <row r="2432" spans="1:3" x14ac:dyDescent="0.2">
      <c r="A2432">
        <f t="shared" si="37"/>
        <v>2430</v>
      </c>
      <c r="B2432" s="28">
        <f ca="1">+IF(SIMULADOR2!$C$155&lt;TCEA!B2431+1,0,TCEA!B2431+1)</f>
        <v>47539</v>
      </c>
      <c r="C2432">
        <f ca="1">+SUMIF(SIMULADOR2!$C$36:$C$155,B2432,SIMULADOR2!$S$36:$S$155)</f>
        <v>0</v>
      </c>
    </row>
    <row r="2433" spans="1:3" x14ac:dyDescent="0.2">
      <c r="A2433">
        <f t="shared" si="37"/>
        <v>2431</v>
      </c>
      <c r="B2433" s="28">
        <f ca="1">+IF(SIMULADOR2!$C$155&lt;TCEA!B2432+1,0,TCEA!B2432+1)</f>
        <v>47540</v>
      </c>
      <c r="C2433">
        <f ca="1">+SUMIF(SIMULADOR2!$C$36:$C$155,B2433,SIMULADOR2!$S$36:$S$155)</f>
        <v>0</v>
      </c>
    </row>
    <row r="2434" spans="1:3" x14ac:dyDescent="0.2">
      <c r="A2434">
        <f t="shared" si="37"/>
        <v>2432</v>
      </c>
      <c r="B2434" s="28">
        <f ca="1">+IF(SIMULADOR2!$C$155&lt;TCEA!B2433+1,0,TCEA!B2433+1)</f>
        <v>47541</v>
      </c>
      <c r="C2434">
        <f ca="1">+SUMIF(SIMULADOR2!$C$36:$C$155,B2434,SIMULADOR2!$S$36:$S$155)</f>
        <v>0</v>
      </c>
    </row>
    <row r="2435" spans="1:3" x14ac:dyDescent="0.2">
      <c r="A2435">
        <f t="shared" si="37"/>
        <v>2433</v>
      </c>
      <c r="B2435" s="28">
        <f ca="1">+IF(SIMULADOR2!$C$155&lt;TCEA!B2434+1,0,TCEA!B2434+1)</f>
        <v>47542</v>
      </c>
      <c r="C2435">
        <f ca="1">+SUMIF(SIMULADOR2!$C$36:$C$155,B2435,SIMULADOR2!$S$36:$S$155)</f>
        <v>0</v>
      </c>
    </row>
    <row r="2436" spans="1:3" x14ac:dyDescent="0.2">
      <c r="A2436">
        <f t="shared" si="37"/>
        <v>2434</v>
      </c>
      <c r="B2436" s="28">
        <f ca="1">+IF(SIMULADOR2!$C$155&lt;TCEA!B2435+1,0,TCEA!B2435+1)</f>
        <v>47543</v>
      </c>
      <c r="C2436">
        <f ca="1">+SUMIF(SIMULADOR2!$C$36:$C$155,B2436,SIMULADOR2!$S$36:$S$155)</f>
        <v>0</v>
      </c>
    </row>
    <row r="2437" spans="1:3" x14ac:dyDescent="0.2">
      <c r="A2437">
        <f t="shared" ref="A2437:A2500" si="38">+A2436+1</f>
        <v>2435</v>
      </c>
      <c r="B2437" s="28">
        <f ca="1">+IF(SIMULADOR2!$C$155&lt;TCEA!B2436+1,0,TCEA!B2436+1)</f>
        <v>47544</v>
      </c>
      <c r="C2437">
        <f ca="1">+SUMIF(SIMULADOR2!$C$36:$C$155,B2437,SIMULADOR2!$S$36:$S$155)</f>
        <v>0</v>
      </c>
    </row>
    <row r="2438" spans="1:3" x14ac:dyDescent="0.2">
      <c r="A2438">
        <f t="shared" si="38"/>
        <v>2436</v>
      </c>
      <c r="B2438" s="28">
        <f ca="1">+IF(SIMULADOR2!$C$155&lt;TCEA!B2437+1,0,TCEA!B2437+1)</f>
        <v>47545</v>
      </c>
      <c r="C2438">
        <f ca="1">+SUMIF(SIMULADOR2!$C$36:$C$155,B2438,SIMULADOR2!$S$36:$S$155)</f>
        <v>0</v>
      </c>
    </row>
    <row r="2439" spans="1:3" x14ac:dyDescent="0.2">
      <c r="A2439">
        <f t="shared" si="38"/>
        <v>2437</v>
      </c>
      <c r="B2439" s="28">
        <f ca="1">+IF(SIMULADOR2!$C$155&lt;TCEA!B2438+1,0,TCEA!B2438+1)</f>
        <v>47546</v>
      </c>
      <c r="C2439">
        <f ca="1">+SUMIF(SIMULADOR2!$C$36:$C$155,B2439,SIMULADOR2!$S$36:$S$155)</f>
        <v>0</v>
      </c>
    </row>
    <row r="2440" spans="1:3" x14ac:dyDescent="0.2">
      <c r="A2440">
        <f t="shared" si="38"/>
        <v>2438</v>
      </c>
      <c r="B2440" s="28">
        <f ca="1">+IF(SIMULADOR2!$C$155&lt;TCEA!B2439+1,0,TCEA!B2439+1)</f>
        <v>47547</v>
      </c>
      <c r="C2440">
        <f ca="1">+SUMIF(SIMULADOR2!$C$36:$C$155,B2440,SIMULADOR2!$S$36:$S$155)</f>
        <v>0</v>
      </c>
    </row>
    <row r="2441" spans="1:3" x14ac:dyDescent="0.2">
      <c r="A2441">
        <f t="shared" si="38"/>
        <v>2439</v>
      </c>
      <c r="B2441" s="28">
        <f ca="1">+IF(SIMULADOR2!$C$155&lt;TCEA!B2440+1,0,TCEA!B2440+1)</f>
        <v>47548</v>
      </c>
      <c r="C2441">
        <f ca="1">+SUMIF(SIMULADOR2!$C$36:$C$155,B2441,SIMULADOR2!$S$36:$S$155)</f>
        <v>0</v>
      </c>
    </row>
    <row r="2442" spans="1:3" x14ac:dyDescent="0.2">
      <c r="A2442">
        <f t="shared" si="38"/>
        <v>2440</v>
      </c>
      <c r="B2442" s="28">
        <f ca="1">+IF(SIMULADOR2!$C$155&lt;TCEA!B2441+1,0,TCEA!B2441+1)</f>
        <v>47549</v>
      </c>
      <c r="C2442">
        <f ca="1">+SUMIF(SIMULADOR2!$C$36:$C$155,B2442,SIMULADOR2!$S$36:$S$155)</f>
        <v>0</v>
      </c>
    </row>
    <row r="2443" spans="1:3" x14ac:dyDescent="0.2">
      <c r="A2443">
        <f t="shared" si="38"/>
        <v>2441</v>
      </c>
      <c r="B2443" s="28">
        <f ca="1">+IF(SIMULADOR2!$C$155&lt;TCEA!B2442+1,0,TCEA!B2442+1)</f>
        <v>47550</v>
      </c>
      <c r="C2443">
        <f ca="1">+SUMIF(SIMULADOR2!$C$36:$C$155,B2443,SIMULADOR2!$S$36:$S$155)</f>
        <v>0</v>
      </c>
    </row>
    <row r="2444" spans="1:3" x14ac:dyDescent="0.2">
      <c r="A2444">
        <f t="shared" si="38"/>
        <v>2442</v>
      </c>
      <c r="B2444" s="28">
        <f ca="1">+IF(SIMULADOR2!$C$155&lt;TCEA!B2443+1,0,TCEA!B2443+1)</f>
        <v>47551</v>
      </c>
      <c r="C2444">
        <f ca="1">+SUMIF(SIMULADOR2!$C$36:$C$155,B2444,SIMULADOR2!$S$36:$S$155)</f>
        <v>0</v>
      </c>
    </row>
    <row r="2445" spans="1:3" x14ac:dyDescent="0.2">
      <c r="A2445">
        <f t="shared" si="38"/>
        <v>2443</v>
      </c>
      <c r="B2445" s="28">
        <f ca="1">+IF(SIMULADOR2!$C$155&lt;TCEA!B2444+1,0,TCEA!B2444+1)</f>
        <v>47552</v>
      </c>
      <c r="C2445">
        <f ca="1">+SUMIF(SIMULADOR2!$C$36:$C$155,B2445,SIMULADOR2!$S$36:$S$155)</f>
        <v>0</v>
      </c>
    </row>
    <row r="2446" spans="1:3" x14ac:dyDescent="0.2">
      <c r="A2446">
        <f t="shared" si="38"/>
        <v>2444</v>
      </c>
      <c r="B2446" s="28">
        <f ca="1">+IF(SIMULADOR2!$C$155&lt;TCEA!B2445+1,0,TCEA!B2445+1)</f>
        <v>47553</v>
      </c>
      <c r="C2446">
        <f ca="1">+SUMIF(SIMULADOR2!$C$36:$C$155,B2446,SIMULADOR2!$S$36:$S$155)</f>
        <v>0</v>
      </c>
    </row>
    <row r="2447" spans="1:3" x14ac:dyDescent="0.2">
      <c r="A2447">
        <f t="shared" si="38"/>
        <v>2445</v>
      </c>
      <c r="B2447" s="28">
        <f ca="1">+IF(SIMULADOR2!$C$155&lt;TCEA!B2446+1,0,TCEA!B2446+1)</f>
        <v>47554</v>
      </c>
      <c r="C2447">
        <f ca="1">+SUMIF(SIMULADOR2!$C$36:$C$155,B2447,SIMULADOR2!$S$36:$S$155)</f>
        <v>0</v>
      </c>
    </row>
    <row r="2448" spans="1:3" x14ac:dyDescent="0.2">
      <c r="A2448">
        <f t="shared" si="38"/>
        <v>2446</v>
      </c>
      <c r="B2448" s="28">
        <f ca="1">+IF(SIMULADOR2!$C$155&lt;TCEA!B2447+1,0,TCEA!B2447+1)</f>
        <v>47555</v>
      </c>
      <c r="C2448">
        <f ca="1">+SUMIF(SIMULADOR2!$C$36:$C$155,B2448,SIMULADOR2!$S$36:$S$155)</f>
        <v>0</v>
      </c>
    </row>
    <row r="2449" spans="1:3" x14ac:dyDescent="0.2">
      <c r="A2449">
        <f t="shared" si="38"/>
        <v>2447</v>
      </c>
      <c r="B2449" s="28">
        <f ca="1">+IF(SIMULADOR2!$C$155&lt;TCEA!B2448+1,0,TCEA!B2448+1)</f>
        <v>47556</v>
      </c>
      <c r="C2449">
        <f ca="1">+SUMIF(SIMULADOR2!$C$36:$C$155,B2449,SIMULADOR2!$S$36:$S$155)</f>
        <v>0</v>
      </c>
    </row>
    <row r="2450" spans="1:3" x14ac:dyDescent="0.2">
      <c r="A2450">
        <f t="shared" si="38"/>
        <v>2448</v>
      </c>
      <c r="B2450" s="28">
        <f ca="1">+IF(SIMULADOR2!$C$155&lt;TCEA!B2449+1,0,TCEA!B2449+1)</f>
        <v>47557</v>
      </c>
      <c r="C2450">
        <f ca="1">+SUMIF(SIMULADOR2!$C$36:$C$155,B2450,SIMULADOR2!$S$36:$S$155)</f>
        <v>0</v>
      </c>
    </row>
    <row r="2451" spans="1:3" x14ac:dyDescent="0.2">
      <c r="A2451">
        <f t="shared" si="38"/>
        <v>2449</v>
      </c>
      <c r="B2451" s="28">
        <f ca="1">+IF(SIMULADOR2!$C$155&lt;TCEA!B2450+1,0,TCEA!B2450+1)</f>
        <v>47558</v>
      </c>
      <c r="C2451">
        <f ca="1">+SUMIF(SIMULADOR2!$C$36:$C$155,B2451,SIMULADOR2!$S$36:$S$155)</f>
        <v>0</v>
      </c>
    </row>
    <row r="2452" spans="1:3" x14ac:dyDescent="0.2">
      <c r="A2452">
        <f t="shared" si="38"/>
        <v>2450</v>
      </c>
      <c r="B2452" s="28">
        <f ca="1">+IF(SIMULADOR2!$C$155&lt;TCEA!B2451+1,0,TCEA!B2451+1)</f>
        <v>47559</v>
      </c>
      <c r="C2452">
        <f ca="1">+SUMIF(SIMULADOR2!$C$36:$C$155,B2452,SIMULADOR2!$S$36:$S$155)</f>
        <v>0</v>
      </c>
    </row>
    <row r="2453" spans="1:3" x14ac:dyDescent="0.2">
      <c r="A2453">
        <f t="shared" si="38"/>
        <v>2451</v>
      </c>
      <c r="B2453" s="28">
        <f ca="1">+IF(SIMULADOR2!$C$155&lt;TCEA!B2452+1,0,TCEA!B2452+1)</f>
        <v>47560</v>
      </c>
      <c r="C2453">
        <f ca="1">+SUMIF(SIMULADOR2!$C$36:$C$155,B2453,SIMULADOR2!$S$36:$S$155)</f>
        <v>0</v>
      </c>
    </row>
    <row r="2454" spans="1:3" x14ac:dyDescent="0.2">
      <c r="A2454">
        <f t="shared" si="38"/>
        <v>2452</v>
      </c>
      <c r="B2454" s="28">
        <f ca="1">+IF(SIMULADOR2!$C$155&lt;TCEA!B2453+1,0,TCEA!B2453+1)</f>
        <v>47561</v>
      </c>
      <c r="C2454">
        <f ca="1">+SUMIF(SIMULADOR2!$C$36:$C$155,B2454,SIMULADOR2!$S$36:$S$155)</f>
        <v>0</v>
      </c>
    </row>
    <row r="2455" spans="1:3" x14ac:dyDescent="0.2">
      <c r="A2455">
        <f t="shared" si="38"/>
        <v>2453</v>
      </c>
      <c r="B2455" s="28">
        <f ca="1">+IF(SIMULADOR2!$C$155&lt;TCEA!B2454+1,0,TCEA!B2454+1)</f>
        <v>47562</v>
      </c>
      <c r="C2455">
        <f ca="1">+SUMIF(SIMULADOR2!$C$36:$C$155,B2455,SIMULADOR2!$S$36:$S$155)</f>
        <v>0</v>
      </c>
    </row>
    <row r="2456" spans="1:3" x14ac:dyDescent="0.2">
      <c r="A2456">
        <f t="shared" si="38"/>
        <v>2454</v>
      </c>
      <c r="B2456" s="28">
        <f ca="1">+IF(SIMULADOR2!$C$155&lt;TCEA!B2455+1,0,TCEA!B2455+1)</f>
        <v>47563</v>
      </c>
      <c r="C2456">
        <f ca="1">+SUMIF(SIMULADOR2!$C$36:$C$155,B2456,SIMULADOR2!$S$36:$S$155)</f>
        <v>0</v>
      </c>
    </row>
    <row r="2457" spans="1:3" x14ac:dyDescent="0.2">
      <c r="A2457">
        <f t="shared" si="38"/>
        <v>2455</v>
      </c>
      <c r="B2457" s="28">
        <f ca="1">+IF(SIMULADOR2!$C$155&lt;TCEA!B2456+1,0,TCEA!B2456+1)</f>
        <v>47564</v>
      </c>
      <c r="C2457">
        <f ca="1">+SUMIF(SIMULADOR2!$C$36:$C$155,B2457,SIMULADOR2!$S$36:$S$155)</f>
        <v>0</v>
      </c>
    </row>
    <row r="2458" spans="1:3" x14ac:dyDescent="0.2">
      <c r="A2458">
        <f t="shared" si="38"/>
        <v>2456</v>
      </c>
      <c r="B2458" s="28">
        <f ca="1">+IF(SIMULADOR2!$C$155&lt;TCEA!B2457+1,0,TCEA!B2457+1)</f>
        <v>47565</v>
      </c>
      <c r="C2458">
        <f ca="1">+SUMIF(SIMULADOR2!$C$36:$C$155,B2458,SIMULADOR2!$S$36:$S$155)</f>
        <v>0</v>
      </c>
    </row>
    <row r="2459" spans="1:3" x14ac:dyDescent="0.2">
      <c r="A2459">
        <f t="shared" si="38"/>
        <v>2457</v>
      </c>
      <c r="B2459" s="28">
        <f ca="1">+IF(SIMULADOR2!$C$155&lt;TCEA!B2458+1,0,TCEA!B2458+1)</f>
        <v>47566</v>
      </c>
      <c r="C2459">
        <f ca="1">+SUMIF(SIMULADOR2!$C$36:$C$155,B2459,SIMULADOR2!$S$36:$S$155)</f>
        <v>0</v>
      </c>
    </row>
    <row r="2460" spans="1:3" x14ac:dyDescent="0.2">
      <c r="A2460">
        <f t="shared" si="38"/>
        <v>2458</v>
      </c>
      <c r="B2460" s="28">
        <f ca="1">+IF(SIMULADOR2!$C$155&lt;TCEA!B2459+1,0,TCEA!B2459+1)</f>
        <v>47567</v>
      </c>
      <c r="C2460">
        <f ca="1">+SUMIF(SIMULADOR2!$C$36:$C$155,B2460,SIMULADOR2!$S$36:$S$155)</f>
        <v>0</v>
      </c>
    </row>
    <row r="2461" spans="1:3" x14ac:dyDescent="0.2">
      <c r="A2461">
        <f t="shared" si="38"/>
        <v>2459</v>
      </c>
      <c r="B2461" s="28">
        <f ca="1">+IF(SIMULADOR2!$C$155&lt;TCEA!B2460+1,0,TCEA!B2460+1)</f>
        <v>47568</v>
      </c>
      <c r="C2461">
        <f ca="1">+SUMIF(SIMULADOR2!$C$36:$C$155,B2461,SIMULADOR2!$S$36:$S$155)</f>
        <v>0</v>
      </c>
    </row>
    <row r="2462" spans="1:3" x14ac:dyDescent="0.2">
      <c r="A2462">
        <f t="shared" si="38"/>
        <v>2460</v>
      </c>
      <c r="B2462" s="28">
        <f ca="1">+IF(SIMULADOR2!$C$155&lt;TCEA!B2461+1,0,TCEA!B2461+1)</f>
        <v>47569</v>
      </c>
      <c r="C2462">
        <f ca="1">+SUMIF(SIMULADOR2!$C$36:$C$155,B2462,SIMULADOR2!$S$36:$S$155)</f>
        <v>0</v>
      </c>
    </row>
    <row r="2463" spans="1:3" x14ac:dyDescent="0.2">
      <c r="A2463">
        <f t="shared" si="38"/>
        <v>2461</v>
      </c>
      <c r="B2463" s="28">
        <f ca="1">+IF(SIMULADOR2!$C$155&lt;TCEA!B2462+1,0,TCEA!B2462+1)</f>
        <v>47570</v>
      </c>
      <c r="C2463">
        <f ca="1">+SUMIF(SIMULADOR2!$C$36:$C$155,B2463,SIMULADOR2!$S$36:$S$155)</f>
        <v>0</v>
      </c>
    </row>
    <row r="2464" spans="1:3" x14ac:dyDescent="0.2">
      <c r="A2464">
        <f t="shared" si="38"/>
        <v>2462</v>
      </c>
      <c r="B2464" s="28">
        <f ca="1">+IF(SIMULADOR2!$C$155&lt;TCEA!B2463+1,0,TCEA!B2463+1)</f>
        <v>47571</v>
      </c>
      <c r="C2464">
        <f ca="1">+SUMIF(SIMULADOR2!$C$36:$C$155,B2464,SIMULADOR2!$S$36:$S$155)</f>
        <v>0</v>
      </c>
    </row>
    <row r="2465" spans="1:3" x14ac:dyDescent="0.2">
      <c r="A2465">
        <f t="shared" si="38"/>
        <v>2463</v>
      </c>
      <c r="B2465" s="28">
        <f ca="1">+IF(SIMULADOR2!$C$155&lt;TCEA!B2464+1,0,TCEA!B2464+1)</f>
        <v>47572</v>
      </c>
      <c r="C2465">
        <f ca="1">+SUMIF(SIMULADOR2!$C$36:$C$155,B2465,SIMULADOR2!$S$36:$S$155)</f>
        <v>0</v>
      </c>
    </row>
    <row r="2466" spans="1:3" x14ac:dyDescent="0.2">
      <c r="A2466">
        <f t="shared" si="38"/>
        <v>2464</v>
      </c>
      <c r="B2466" s="28">
        <f ca="1">+IF(SIMULADOR2!$C$155&lt;TCEA!B2465+1,0,TCEA!B2465+1)</f>
        <v>47573</v>
      </c>
      <c r="C2466">
        <f ca="1">+SUMIF(SIMULADOR2!$C$36:$C$155,B2466,SIMULADOR2!$S$36:$S$155)</f>
        <v>0</v>
      </c>
    </row>
    <row r="2467" spans="1:3" x14ac:dyDescent="0.2">
      <c r="A2467">
        <f t="shared" si="38"/>
        <v>2465</v>
      </c>
      <c r="B2467" s="28">
        <f ca="1">+IF(SIMULADOR2!$C$155&lt;TCEA!B2466+1,0,TCEA!B2466+1)</f>
        <v>47574</v>
      </c>
      <c r="C2467">
        <f ca="1">+SUMIF(SIMULADOR2!$C$36:$C$155,B2467,SIMULADOR2!$S$36:$S$155)</f>
        <v>0</v>
      </c>
    </row>
    <row r="2468" spans="1:3" x14ac:dyDescent="0.2">
      <c r="A2468">
        <f t="shared" si="38"/>
        <v>2466</v>
      </c>
      <c r="B2468" s="28">
        <f ca="1">+IF(SIMULADOR2!$C$155&lt;TCEA!B2467+1,0,TCEA!B2467+1)</f>
        <v>47575</v>
      </c>
      <c r="C2468">
        <f ca="1">+SUMIF(SIMULADOR2!$C$36:$C$155,B2468,SIMULADOR2!$S$36:$S$155)</f>
        <v>0</v>
      </c>
    </row>
    <row r="2469" spans="1:3" x14ac:dyDescent="0.2">
      <c r="A2469">
        <f t="shared" si="38"/>
        <v>2467</v>
      </c>
      <c r="B2469" s="28">
        <f ca="1">+IF(SIMULADOR2!$C$155&lt;TCEA!B2468+1,0,TCEA!B2468+1)</f>
        <v>47576</v>
      </c>
      <c r="C2469">
        <f ca="1">+SUMIF(SIMULADOR2!$C$36:$C$155,B2469,SIMULADOR2!$S$36:$S$155)</f>
        <v>0</v>
      </c>
    </row>
    <row r="2470" spans="1:3" x14ac:dyDescent="0.2">
      <c r="A2470">
        <f t="shared" si="38"/>
        <v>2468</v>
      </c>
      <c r="B2470" s="28">
        <f ca="1">+IF(SIMULADOR2!$C$155&lt;TCEA!B2469+1,0,TCEA!B2469+1)</f>
        <v>47577</v>
      </c>
      <c r="C2470">
        <f ca="1">+SUMIF(SIMULADOR2!$C$36:$C$155,B2470,SIMULADOR2!$S$36:$S$155)</f>
        <v>0</v>
      </c>
    </row>
    <row r="2471" spans="1:3" x14ac:dyDescent="0.2">
      <c r="A2471">
        <f t="shared" si="38"/>
        <v>2469</v>
      </c>
      <c r="B2471" s="28">
        <f ca="1">+IF(SIMULADOR2!$C$155&lt;TCEA!B2470+1,0,TCEA!B2470+1)</f>
        <v>47578</v>
      </c>
      <c r="C2471">
        <f ca="1">+SUMIF(SIMULADOR2!$C$36:$C$155,B2471,SIMULADOR2!$S$36:$S$155)</f>
        <v>0</v>
      </c>
    </row>
    <row r="2472" spans="1:3" x14ac:dyDescent="0.2">
      <c r="A2472">
        <f t="shared" si="38"/>
        <v>2470</v>
      </c>
      <c r="B2472" s="28">
        <f ca="1">+IF(SIMULADOR2!$C$155&lt;TCEA!B2471+1,0,TCEA!B2471+1)</f>
        <v>47579</v>
      </c>
      <c r="C2472">
        <f ca="1">+SUMIF(SIMULADOR2!$C$36:$C$155,B2472,SIMULADOR2!$S$36:$S$155)</f>
        <v>0</v>
      </c>
    </row>
    <row r="2473" spans="1:3" x14ac:dyDescent="0.2">
      <c r="A2473">
        <f t="shared" si="38"/>
        <v>2471</v>
      </c>
      <c r="B2473" s="28">
        <f ca="1">+IF(SIMULADOR2!$C$155&lt;TCEA!B2472+1,0,TCEA!B2472+1)</f>
        <v>47580</v>
      </c>
      <c r="C2473">
        <f ca="1">+SUMIF(SIMULADOR2!$C$36:$C$155,B2473,SIMULADOR2!$S$36:$S$155)</f>
        <v>0</v>
      </c>
    </row>
    <row r="2474" spans="1:3" x14ac:dyDescent="0.2">
      <c r="A2474">
        <f t="shared" si="38"/>
        <v>2472</v>
      </c>
      <c r="B2474" s="28">
        <f ca="1">+IF(SIMULADOR2!$C$155&lt;TCEA!B2473+1,0,TCEA!B2473+1)</f>
        <v>47581</v>
      </c>
      <c r="C2474">
        <f ca="1">+SUMIF(SIMULADOR2!$C$36:$C$155,B2474,SIMULADOR2!$S$36:$S$155)</f>
        <v>0</v>
      </c>
    </row>
    <row r="2475" spans="1:3" x14ac:dyDescent="0.2">
      <c r="A2475">
        <f t="shared" si="38"/>
        <v>2473</v>
      </c>
      <c r="B2475" s="28">
        <f ca="1">+IF(SIMULADOR2!$C$155&lt;TCEA!B2474+1,0,TCEA!B2474+1)</f>
        <v>47582</v>
      </c>
      <c r="C2475">
        <f ca="1">+SUMIF(SIMULADOR2!$C$36:$C$155,B2475,SIMULADOR2!$S$36:$S$155)</f>
        <v>0</v>
      </c>
    </row>
    <row r="2476" spans="1:3" x14ac:dyDescent="0.2">
      <c r="A2476">
        <f t="shared" si="38"/>
        <v>2474</v>
      </c>
      <c r="B2476" s="28">
        <f ca="1">+IF(SIMULADOR2!$C$155&lt;TCEA!B2475+1,0,TCEA!B2475+1)</f>
        <v>47583</v>
      </c>
      <c r="C2476">
        <f ca="1">+SUMIF(SIMULADOR2!$C$36:$C$155,B2476,SIMULADOR2!$S$36:$S$155)</f>
        <v>0</v>
      </c>
    </row>
    <row r="2477" spans="1:3" x14ac:dyDescent="0.2">
      <c r="A2477">
        <f t="shared" si="38"/>
        <v>2475</v>
      </c>
      <c r="B2477" s="28">
        <f ca="1">+IF(SIMULADOR2!$C$155&lt;TCEA!B2476+1,0,TCEA!B2476+1)</f>
        <v>47584</v>
      </c>
      <c r="C2477">
        <f ca="1">+SUMIF(SIMULADOR2!$C$36:$C$155,B2477,SIMULADOR2!$S$36:$S$155)</f>
        <v>0</v>
      </c>
    </row>
    <row r="2478" spans="1:3" x14ac:dyDescent="0.2">
      <c r="A2478">
        <f t="shared" si="38"/>
        <v>2476</v>
      </c>
      <c r="B2478" s="28">
        <f ca="1">+IF(SIMULADOR2!$C$155&lt;TCEA!B2477+1,0,TCEA!B2477+1)</f>
        <v>47585</v>
      </c>
      <c r="C2478">
        <f ca="1">+SUMIF(SIMULADOR2!$C$36:$C$155,B2478,SIMULADOR2!$S$36:$S$155)</f>
        <v>0</v>
      </c>
    </row>
    <row r="2479" spans="1:3" x14ac:dyDescent="0.2">
      <c r="A2479">
        <f t="shared" si="38"/>
        <v>2477</v>
      </c>
      <c r="B2479" s="28">
        <f ca="1">+IF(SIMULADOR2!$C$155&lt;TCEA!B2478+1,0,TCEA!B2478+1)</f>
        <v>47586</v>
      </c>
      <c r="C2479">
        <f ca="1">+SUMIF(SIMULADOR2!$C$36:$C$155,B2479,SIMULADOR2!$S$36:$S$155)</f>
        <v>0</v>
      </c>
    </row>
    <row r="2480" spans="1:3" x14ac:dyDescent="0.2">
      <c r="A2480">
        <f t="shared" si="38"/>
        <v>2478</v>
      </c>
      <c r="B2480" s="28">
        <f ca="1">+IF(SIMULADOR2!$C$155&lt;TCEA!B2479+1,0,TCEA!B2479+1)</f>
        <v>47587</v>
      </c>
      <c r="C2480">
        <f ca="1">+SUMIF(SIMULADOR2!$C$36:$C$155,B2480,SIMULADOR2!$S$36:$S$155)</f>
        <v>0</v>
      </c>
    </row>
    <row r="2481" spans="1:3" x14ac:dyDescent="0.2">
      <c r="A2481">
        <f t="shared" si="38"/>
        <v>2479</v>
      </c>
      <c r="B2481" s="28">
        <f ca="1">+IF(SIMULADOR2!$C$155&lt;TCEA!B2480+1,0,TCEA!B2480+1)</f>
        <v>47588</v>
      </c>
      <c r="C2481">
        <f ca="1">+SUMIF(SIMULADOR2!$C$36:$C$155,B2481,SIMULADOR2!$S$36:$S$155)</f>
        <v>0</v>
      </c>
    </row>
    <row r="2482" spans="1:3" x14ac:dyDescent="0.2">
      <c r="A2482">
        <f t="shared" si="38"/>
        <v>2480</v>
      </c>
      <c r="B2482" s="28">
        <f ca="1">+IF(SIMULADOR2!$C$155&lt;TCEA!B2481+1,0,TCEA!B2481+1)</f>
        <v>47589</v>
      </c>
      <c r="C2482">
        <f ca="1">+SUMIF(SIMULADOR2!$C$36:$C$155,B2482,SIMULADOR2!$S$36:$S$155)</f>
        <v>0</v>
      </c>
    </row>
    <row r="2483" spans="1:3" x14ac:dyDescent="0.2">
      <c r="A2483">
        <f t="shared" si="38"/>
        <v>2481</v>
      </c>
      <c r="B2483" s="28">
        <f ca="1">+IF(SIMULADOR2!$C$155&lt;TCEA!B2482+1,0,TCEA!B2482+1)</f>
        <v>47590</v>
      </c>
      <c r="C2483">
        <f ca="1">+SUMIF(SIMULADOR2!$C$36:$C$155,B2483,SIMULADOR2!$S$36:$S$155)</f>
        <v>0</v>
      </c>
    </row>
    <row r="2484" spans="1:3" x14ac:dyDescent="0.2">
      <c r="A2484">
        <f t="shared" si="38"/>
        <v>2482</v>
      </c>
      <c r="B2484" s="28">
        <f ca="1">+IF(SIMULADOR2!$C$155&lt;TCEA!B2483+1,0,TCEA!B2483+1)</f>
        <v>47591</v>
      </c>
      <c r="C2484">
        <f ca="1">+SUMIF(SIMULADOR2!$C$36:$C$155,B2484,SIMULADOR2!$S$36:$S$155)</f>
        <v>0</v>
      </c>
    </row>
    <row r="2485" spans="1:3" x14ac:dyDescent="0.2">
      <c r="A2485">
        <f t="shared" si="38"/>
        <v>2483</v>
      </c>
      <c r="B2485" s="28">
        <f ca="1">+IF(SIMULADOR2!$C$155&lt;TCEA!B2484+1,0,TCEA!B2484+1)</f>
        <v>47592</v>
      </c>
      <c r="C2485">
        <f ca="1">+SUMIF(SIMULADOR2!$C$36:$C$155,B2485,SIMULADOR2!$S$36:$S$155)</f>
        <v>0</v>
      </c>
    </row>
    <row r="2486" spans="1:3" x14ac:dyDescent="0.2">
      <c r="A2486">
        <f t="shared" si="38"/>
        <v>2484</v>
      </c>
      <c r="B2486" s="28">
        <f ca="1">+IF(SIMULADOR2!$C$155&lt;TCEA!B2485+1,0,TCEA!B2485+1)</f>
        <v>47593</v>
      </c>
      <c r="C2486">
        <f ca="1">+SUMIF(SIMULADOR2!$C$36:$C$155,B2486,SIMULADOR2!$S$36:$S$155)</f>
        <v>0</v>
      </c>
    </row>
    <row r="2487" spans="1:3" x14ac:dyDescent="0.2">
      <c r="A2487">
        <f t="shared" si="38"/>
        <v>2485</v>
      </c>
      <c r="B2487" s="28">
        <f ca="1">+IF(SIMULADOR2!$C$155&lt;TCEA!B2486+1,0,TCEA!B2486+1)</f>
        <v>47594</v>
      </c>
      <c r="C2487">
        <f ca="1">+SUMIF(SIMULADOR2!$C$36:$C$155,B2487,SIMULADOR2!$S$36:$S$155)</f>
        <v>0</v>
      </c>
    </row>
    <row r="2488" spans="1:3" x14ac:dyDescent="0.2">
      <c r="A2488">
        <f t="shared" si="38"/>
        <v>2486</v>
      </c>
      <c r="B2488" s="28">
        <f ca="1">+IF(SIMULADOR2!$C$155&lt;TCEA!B2487+1,0,TCEA!B2487+1)</f>
        <v>47595</v>
      </c>
      <c r="C2488">
        <f ca="1">+SUMIF(SIMULADOR2!$C$36:$C$155,B2488,SIMULADOR2!$S$36:$S$155)</f>
        <v>0</v>
      </c>
    </row>
    <row r="2489" spans="1:3" x14ac:dyDescent="0.2">
      <c r="A2489">
        <f t="shared" si="38"/>
        <v>2487</v>
      </c>
      <c r="B2489" s="28">
        <f ca="1">+IF(SIMULADOR2!$C$155&lt;TCEA!B2488+1,0,TCEA!B2488+1)</f>
        <v>47596</v>
      </c>
      <c r="C2489">
        <f ca="1">+SUMIF(SIMULADOR2!$C$36:$C$155,B2489,SIMULADOR2!$S$36:$S$155)</f>
        <v>0</v>
      </c>
    </row>
    <row r="2490" spans="1:3" x14ac:dyDescent="0.2">
      <c r="A2490">
        <f t="shared" si="38"/>
        <v>2488</v>
      </c>
      <c r="B2490" s="28">
        <f ca="1">+IF(SIMULADOR2!$C$155&lt;TCEA!B2489+1,0,TCEA!B2489+1)</f>
        <v>47597</v>
      </c>
      <c r="C2490">
        <f ca="1">+SUMIF(SIMULADOR2!$C$36:$C$155,B2490,SIMULADOR2!$S$36:$S$155)</f>
        <v>0</v>
      </c>
    </row>
    <row r="2491" spans="1:3" x14ac:dyDescent="0.2">
      <c r="A2491">
        <f t="shared" si="38"/>
        <v>2489</v>
      </c>
      <c r="B2491" s="28">
        <f ca="1">+IF(SIMULADOR2!$C$155&lt;TCEA!B2490+1,0,TCEA!B2490+1)</f>
        <v>47598</v>
      </c>
      <c r="C2491">
        <f ca="1">+SUMIF(SIMULADOR2!$C$36:$C$155,B2491,SIMULADOR2!$S$36:$S$155)</f>
        <v>0</v>
      </c>
    </row>
    <row r="2492" spans="1:3" x14ac:dyDescent="0.2">
      <c r="A2492">
        <f t="shared" si="38"/>
        <v>2490</v>
      </c>
      <c r="B2492" s="28">
        <f ca="1">+IF(SIMULADOR2!$C$155&lt;TCEA!B2491+1,0,TCEA!B2491+1)</f>
        <v>47599</v>
      </c>
      <c r="C2492">
        <f ca="1">+SUMIF(SIMULADOR2!$C$36:$C$155,B2492,SIMULADOR2!$S$36:$S$155)</f>
        <v>0</v>
      </c>
    </row>
    <row r="2493" spans="1:3" x14ac:dyDescent="0.2">
      <c r="A2493">
        <f t="shared" si="38"/>
        <v>2491</v>
      </c>
      <c r="B2493" s="28">
        <f ca="1">+IF(SIMULADOR2!$C$155&lt;TCEA!B2492+1,0,TCEA!B2492+1)</f>
        <v>47600</v>
      </c>
      <c r="C2493">
        <f ca="1">+SUMIF(SIMULADOR2!$C$36:$C$155,B2493,SIMULADOR2!$S$36:$S$155)</f>
        <v>0</v>
      </c>
    </row>
    <row r="2494" spans="1:3" x14ac:dyDescent="0.2">
      <c r="A2494">
        <f t="shared" si="38"/>
        <v>2492</v>
      </c>
      <c r="B2494" s="28">
        <f ca="1">+IF(SIMULADOR2!$C$155&lt;TCEA!B2493+1,0,TCEA!B2493+1)</f>
        <v>47601</v>
      </c>
      <c r="C2494">
        <f ca="1">+SUMIF(SIMULADOR2!$C$36:$C$155,B2494,SIMULADOR2!$S$36:$S$155)</f>
        <v>0</v>
      </c>
    </row>
    <row r="2495" spans="1:3" x14ac:dyDescent="0.2">
      <c r="A2495">
        <f t="shared" si="38"/>
        <v>2493</v>
      </c>
      <c r="B2495" s="28">
        <f ca="1">+IF(SIMULADOR2!$C$155&lt;TCEA!B2494+1,0,TCEA!B2494+1)</f>
        <v>47602</v>
      </c>
      <c r="C2495">
        <f ca="1">+SUMIF(SIMULADOR2!$C$36:$C$155,B2495,SIMULADOR2!$S$36:$S$155)</f>
        <v>0</v>
      </c>
    </row>
    <row r="2496" spans="1:3" x14ac:dyDescent="0.2">
      <c r="A2496">
        <f t="shared" si="38"/>
        <v>2494</v>
      </c>
      <c r="B2496" s="28">
        <f ca="1">+IF(SIMULADOR2!$C$155&lt;TCEA!B2495+1,0,TCEA!B2495+1)</f>
        <v>47603</v>
      </c>
      <c r="C2496">
        <f ca="1">+SUMIF(SIMULADOR2!$C$36:$C$155,B2496,SIMULADOR2!$S$36:$S$155)</f>
        <v>0</v>
      </c>
    </row>
    <row r="2497" spans="1:3" x14ac:dyDescent="0.2">
      <c r="A2497">
        <f t="shared" si="38"/>
        <v>2495</v>
      </c>
      <c r="B2497" s="28">
        <f ca="1">+IF(SIMULADOR2!$C$155&lt;TCEA!B2496+1,0,TCEA!B2496+1)</f>
        <v>47604</v>
      </c>
      <c r="C2497">
        <f ca="1">+SUMIF(SIMULADOR2!$C$36:$C$155,B2497,SIMULADOR2!$S$36:$S$155)</f>
        <v>0</v>
      </c>
    </row>
    <row r="2498" spans="1:3" x14ac:dyDescent="0.2">
      <c r="A2498">
        <f t="shared" si="38"/>
        <v>2496</v>
      </c>
      <c r="B2498" s="28">
        <f ca="1">+IF(SIMULADOR2!$C$155&lt;TCEA!B2497+1,0,TCEA!B2497+1)</f>
        <v>47605</v>
      </c>
      <c r="C2498">
        <f ca="1">+SUMIF(SIMULADOR2!$C$36:$C$155,B2498,SIMULADOR2!$S$36:$S$155)</f>
        <v>0</v>
      </c>
    </row>
    <row r="2499" spans="1:3" x14ac:dyDescent="0.2">
      <c r="A2499">
        <f t="shared" si="38"/>
        <v>2497</v>
      </c>
      <c r="B2499" s="28">
        <f ca="1">+IF(SIMULADOR2!$C$155&lt;TCEA!B2498+1,0,TCEA!B2498+1)</f>
        <v>47606</v>
      </c>
      <c r="C2499">
        <f ca="1">+SUMIF(SIMULADOR2!$C$36:$C$155,B2499,SIMULADOR2!$S$36:$S$155)</f>
        <v>0</v>
      </c>
    </row>
    <row r="2500" spans="1:3" x14ac:dyDescent="0.2">
      <c r="A2500">
        <f t="shared" si="38"/>
        <v>2498</v>
      </c>
      <c r="B2500" s="28">
        <f ca="1">+IF(SIMULADOR2!$C$155&lt;TCEA!B2499+1,0,TCEA!B2499+1)</f>
        <v>47607</v>
      </c>
      <c r="C2500">
        <f ca="1">+SUMIF(SIMULADOR2!$C$36:$C$155,B2500,SIMULADOR2!$S$36:$S$155)</f>
        <v>0</v>
      </c>
    </row>
    <row r="2501" spans="1:3" x14ac:dyDescent="0.2">
      <c r="A2501">
        <f t="shared" ref="A2501:A2564" si="39">+A2500+1</f>
        <v>2499</v>
      </c>
      <c r="B2501" s="28">
        <f ca="1">+IF(SIMULADOR2!$C$155&lt;TCEA!B2500+1,0,TCEA!B2500+1)</f>
        <v>47608</v>
      </c>
      <c r="C2501">
        <f ca="1">+SUMIF(SIMULADOR2!$C$36:$C$155,B2501,SIMULADOR2!$S$36:$S$155)</f>
        <v>0</v>
      </c>
    </row>
    <row r="2502" spans="1:3" x14ac:dyDescent="0.2">
      <c r="A2502">
        <f t="shared" si="39"/>
        <v>2500</v>
      </c>
      <c r="B2502" s="28">
        <f ca="1">+IF(SIMULADOR2!$C$155&lt;TCEA!B2501+1,0,TCEA!B2501+1)</f>
        <v>47609</v>
      </c>
      <c r="C2502">
        <f ca="1">+SUMIF(SIMULADOR2!$C$36:$C$155,B2502,SIMULADOR2!$S$36:$S$155)</f>
        <v>0</v>
      </c>
    </row>
    <row r="2503" spans="1:3" x14ac:dyDescent="0.2">
      <c r="A2503">
        <f t="shared" si="39"/>
        <v>2501</v>
      </c>
      <c r="B2503" s="28">
        <f ca="1">+IF(SIMULADOR2!$C$155&lt;TCEA!B2502+1,0,TCEA!B2502+1)</f>
        <v>47610</v>
      </c>
      <c r="C2503">
        <f ca="1">+SUMIF(SIMULADOR2!$C$36:$C$155,B2503,SIMULADOR2!$S$36:$S$155)</f>
        <v>0</v>
      </c>
    </row>
    <row r="2504" spans="1:3" x14ac:dyDescent="0.2">
      <c r="A2504">
        <f t="shared" si="39"/>
        <v>2502</v>
      </c>
      <c r="B2504" s="28">
        <f ca="1">+IF(SIMULADOR2!$C$155&lt;TCEA!B2503+1,0,TCEA!B2503+1)</f>
        <v>47611</v>
      </c>
      <c r="C2504">
        <f ca="1">+SUMIF(SIMULADOR2!$C$36:$C$155,B2504,SIMULADOR2!$S$36:$S$155)</f>
        <v>0</v>
      </c>
    </row>
    <row r="2505" spans="1:3" x14ac:dyDescent="0.2">
      <c r="A2505">
        <f t="shared" si="39"/>
        <v>2503</v>
      </c>
      <c r="B2505" s="28">
        <f ca="1">+IF(SIMULADOR2!$C$155&lt;TCEA!B2504+1,0,TCEA!B2504+1)</f>
        <v>47612</v>
      </c>
      <c r="C2505">
        <f ca="1">+SUMIF(SIMULADOR2!$C$36:$C$155,B2505,SIMULADOR2!$S$36:$S$155)</f>
        <v>0</v>
      </c>
    </row>
    <row r="2506" spans="1:3" x14ac:dyDescent="0.2">
      <c r="A2506">
        <f t="shared" si="39"/>
        <v>2504</v>
      </c>
      <c r="B2506" s="28">
        <f ca="1">+IF(SIMULADOR2!$C$155&lt;TCEA!B2505+1,0,TCEA!B2505+1)</f>
        <v>47613</v>
      </c>
      <c r="C2506">
        <f ca="1">+SUMIF(SIMULADOR2!$C$36:$C$155,B2506,SIMULADOR2!$S$36:$S$155)</f>
        <v>0</v>
      </c>
    </row>
    <row r="2507" spans="1:3" x14ac:dyDescent="0.2">
      <c r="A2507">
        <f t="shared" si="39"/>
        <v>2505</v>
      </c>
      <c r="B2507" s="28">
        <f ca="1">+IF(SIMULADOR2!$C$155&lt;TCEA!B2506+1,0,TCEA!B2506+1)</f>
        <v>47614</v>
      </c>
      <c r="C2507">
        <f ca="1">+SUMIF(SIMULADOR2!$C$36:$C$155,B2507,SIMULADOR2!$S$36:$S$155)</f>
        <v>0</v>
      </c>
    </row>
    <row r="2508" spans="1:3" x14ac:dyDescent="0.2">
      <c r="A2508">
        <f t="shared" si="39"/>
        <v>2506</v>
      </c>
      <c r="B2508" s="28">
        <f ca="1">+IF(SIMULADOR2!$C$155&lt;TCEA!B2507+1,0,TCEA!B2507+1)</f>
        <v>47615</v>
      </c>
      <c r="C2508">
        <f ca="1">+SUMIF(SIMULADOR2!$C$36:$C$155,B2508,SIMULADOR2!$S$36:$S$155)</f>
        <v>0</v>
      </c>
    </row>
    <row r="2509" spans="1:3" x14ac:dyDescent="0.2">
      <c r="A2509">
        <f t="shared" si="39"/>
        <v>2507</v>
      </c>
      <c r="B2509" s="28">
        <f ca="1">+IF(SIMULADOR2!$C$155&lt;TCEA!B2508+1,0,TCEA!B2508+1)</f>
        <v>47616</v>
      </c>
      <c r="C2509">
        <f ca="1">+SUMIF(SIMULADOR2!$C$36:$C$155,B2509,SIMULADOR2!$S$36:$S$155)</f>
        <v>0</v>
      </c>
    </row>
    <row r="2510" spans="1:3" x14ac:dyDescent="0.2">
      <c r="A2510">
        <f t="shared" si="39"/>
        <v>2508</v>
      </c>
      <c r="B2510" s="28">
        <f ca="1">+IF(SIMULADOR2!$C$155&lt;TCEA!B2509+1,0,TCEA!B2509+1)</f>
        <v>47617</v>
      </c>
      <c r="C2510">
        <f ca="1">+SUMIF(SIMULADOR2!$C$36:$C$155,B2510,SIMULADOR2!$S$36:$S$155)</f>
        <v>0</v>
      </c>
    </row>
    <row r="2511" spans="1:3" x14ac:dyDescent="0.2">
      <c r="A2511">
        <f t="shared" si="39"/>
        <v>2509</v>
      </c>
      <c r="B2511" s="28">
        <f ca="1">+IF(SIMULADOR2!$C$155&lt;TCEA!B2510+1,0,TCEA!B2510+1)</f>
        <v>47618</v>
      </c>
      <c r="C2511">
        <f ca="1">+SUMIF(SIMULADOR2!$C$36:$C$155,B2511,SIMULADOR2!$S$36:$S$155)</f>
        <v>0</v>
      </c>
    </row>
    <row r="2512" spans="1:3" x14ac:dyDescent="0.2">
      <c r="A2512">
        <f t="shared" si="39"/>
        <v>2510</v>
      </c>
      <c r="B2512" s="28">
        <f ca="1">+IF(SIMULADOR2!$C$155&lt;TCEA!B2511+1,0,TCEA!B2511+1)</f>
        <v>47619</v>
      </c>
      <c r="C2512">
        <f ca="1">+SUMIF(SIMULADOR2!$C$36:$C$155,B2512,SIMULADOR2!$S$36:$S$155)</f>
        <v>0</v>
      </c>
    </row>
    <row r="2513" spans="1:3" x14ac:dyDescent="0.2">
      <c r="A2513">
        <f t="shared" si="39"/>
        <v>2511</v>
      </c>
      <c r="B2513" s="28">
        <f ca="1">+IF(SIMULADOR2!$C$155&lt;TCEA!B2512+1,0,TCEA!B2512+1)</f>
        <v>47620</v>
      </c>
      <c r="C2513">
        <f ca="1">+SUMIF(SIMULADOR2!$C$36:$C$155,B2513,SIMULADOR2!$S$36:$S$155)</f>
        <v>0</v>
      </c>
    </row>
    <row r="2514" spans="1:3" x14ac:dyDescent="0.2">
      <c r="A2514">
        <f t="shared" si="39"/>
        <v>2512</v>
      </c>
      <c r="B2514" s="28">
        <f ca="1">+IF(SIMULADOR2!$C$155&lt;TCEA!B2513+1,0,TCEA!B2513+1)</f>
        <v>47621</v>
      </c>
      <c r="C2514">
        <f ca="1">+SUMIF(SIMULADOR2!$C$36:$C$155,B2514,SIMULADOR2!$S$36:$S$155)</f>
        <v>0</v>
      </c>
    </row>
    <row r="2515" spans="1:3" x14ac:dyDescent="0.2">
      <c r="A2515">
        <f t="shared" si="39"/>
        <v>2513</v>
      </c>
      <c r="B2515" s="28">
        <f ca="1">+IF(SIMULADOR2!$C$155&lt;TCEA!B2514+1,0,TCEA!B2514+1)</f>
        <v>47622</v>
      </c>
      <c r="C2515">
        <f ca="1">+SUMIF(SIMULADOR2!$C$36:$C$155,B2515,SIMULADOR2!$S$36:$S$155)</f>
        <v>0</v>
      </c>
    </row>
    <row r="2516" spans="1:3" x14ac:dyDescent="0.2">
      <c r="A2516">
        <f t="shared" si="39"/>
        <v>2514</v>
      </c>
      <c r="B2516" s="28">
        <f ca="1">+IF(SIMULADOR2!$C$155&lt;TCEA!B2515+1,0,TCEA!B2515+1)</f>
        <v>47623</v>
      </c>
      <c r="C2516">
        <f ca="1">+SUMIF(SIMULADOR2!$C$36:$C$155,B2516,SIMULADOR2!$S$36:$S$155)</f>
        <v>0</v>
      </c>
    </row>
    <row r="2517" spans="1:3" x14ac:dyDescent="0.2">
      <c r="A2517">
        <f t="shared" si="39"/>
        <v>2515</v>
      </c>
      <c r="B2517" s="28">
        <f ca="1">+IF(SIMULADOR2!$C$155&lt;TCEA!B2516+1,0,TCEA!B2516+1)</f>
        <v>47624</v>
      </c>
      <c r="C2517">
        <f ca="1">+SUMIF(SIMULADOR2!$C$36:$C$155,B2517,SIMULADOR2!$S$36:$S$155)</f>
        <v>0</v>
      </c>
    </row>
    <row r="2518" spans="1:3" x14ac:dyDescent="0.2">
      <c r="A2518">
        <f t="shared" si="39"/>
        <v>2516</v>
      </c>
      <c r="B2518" s="28">
        <f ca="1">+IF(SIMULADOR2!$C$155&lt;TCEA!B2517+1,0,TCEA!B2517+1)</f>
        <v>47625</v>
      </c>
      <c r="C2518">
        <f ca="1">+SUMIF(SIMULADOR2!$C$36:$C$155,B2518,SIMULADOR2!$S$36:$S$155)</f>
        <v>0</v>
      </c>
    </row>
    <row r="2519" spans="1:3" x14ac:dyDescent="0.2">
      <c r="A2519">
        <f t="shared" si="39"/>
        <v>2517</v>
      </c>
      <c r="B2519" s="28">
        <f ca="1">+IF(SIMULADOR2!$C$155&lt;TCEA!B2518+1,0,TCEA!B2518+1)</f>
        <v>47626</v>
      </c>
      <c r="C2519">
        <f ca="1">+SUMIF(SIMULADOR2!$C$36:$C$155,B2519,SIMULADOR2!$S$36:$S$155)</f>
        <v>0</v>
      </c>
    </row>
    <row r="2520" spans="1:3" x14ac:dyDescent="0.2">
      <c r="A2520">
        <f t="shared" si="39"/>
        <v>2518</v>
      </c>
      <c r="B2520" s="28">
        <f ca="1">+IF(SIMULADOR2!$C$155&lt;TCEA!B2519+1,0,TCEA!B2519+1)</f>
        <v>47627</v>
      </c>
      <c r="C2520">
        <f ca="1">+SUMIF(SIMULADOR2!$C$36:$C$155,B2520,SIMULADOR2!$S$36:$S$155)</f>
        <v>0</v>
      </c>
    </row>
    <row r="2521" spans="1:3" x14ac:dyDescent="0.2">
      <c r="A2521">
        <f t="shared" si="39"/>
        <v>2519</v>
      </c>
      <c r="B2521" s="28">
        <f ca="1">+IF(SIMULADOR2!$C$155&lt;TCEA!B2520+1,0,TCEA!B2520+1)</f>
        <v>47628</v>
      </c>
      <c r="C2521">
        <f ca="1">+SUMIF(SIMULADOR2!$C$36:$C$155,B2521,SIMULADOR2!$S$36:$S$155)</f>
        <v>0</v>
      </c>
    </row>
    <row r="2522" spans="1:3" x14ac:dyDescent="0.2">
      <c r="A2522">
        <f t="shared" si="39"/>
        <v>2520</v>
      </c>
      <c r="B2522" s="28">
        <f ca="1">+IF(SIMULADOR2!$C$155&lt;TCEA!B2521+1,0,TCEA!B2521+1)</f>
        <v>47629</v>
      </c>
      <c r="C2522">
        <f ca="1">+SUMIF(SIMULADOR2!$C$36:$C$155,B2522,SIMULADOR2!$S$36:$S$155)</f>
        <v>0</v>
      </c>
    </row>
    <row r="2523" spans="1:3" x14ac:dyDescent="0.2">
      <c r="A2523">
        <f t="shared" si="39"/>
        <v>2521</v>
      </c>
      <c r="B2523" s="28">
        <f ca="1">+IF(SIMULADOR2!$C$155&lt;TCEA!B2522+1,0,TCEA!B2522+1)</f>
        <v>47630</v>
      </c>
      <c r="C2523">
        <f ca="1">+SUMIF(SIMULADOR2!$C$36:$C$155,B2523,SIMULADOR2!$S$36:$S$155)</f>
        <v>0</v>
      </c>
    </row>
    <row r="2524" spans="1:3" x14ac:dyDescent="0.2">
      <c r="A2524">
        <f t="shared" si="39"/>
        <v>2522</v>
      </c>
      <c r="B2524" s="28">
        <f ca="1">+IF(SIMULADOR2!$C$155&lt;TCEA!B2523+1,0,TCEA!B2523+1)</f>
        <v>47631</v>
      </c>
      <c r="C2524">
        <f ca="1">+SUMIF(SIMULADOR2!$C$36:$C$155,B2524,SIMULADOR2!$S$36:$S$155)</f>
        <v>0</v>
      </c>
    </row>
    <row r="2525" spans="1:3" x14ac:dyDescent="0.2">
      <c r="A2525">
        <f t="shared" si="39"/>
        <v>2523</v>
      </c>
      <c r="B2525" s="28">
        <f ca="1">+IF(SIMULADOR2!$C$155&lt;TCEA!B2524+1,0,TCEA!B2524+1)</f>
        <v>47632</v>
      </c>
      <c r="C2525">
        <f ca="1">+SUMIF(SIMULADOR2!$C$36:$C$155,B2525,SIMULADOR2!$S$36:$S$155)</f>
        <v>0</v>
      </c>
    </row>
    <row r="2526" spans="1:3" x14ac:dyDescent="0.2">
      <c r="A2526">
        <f t="shared" si="39"/>
        <v>2524</v>
      </c>
      <c r="B2526" s="28">
        <f ca="1">+IF(SIMULADOR2!$C$155&lt;TCEA!B2525+1,0,TCEA!B2525+1)</f>
        <v>47633</v>
      </c>
      <c r="C2526">
        <f ca="1">+SUMIF(SIMULADOR2!$C$36:$C$155,B2526,SIMULADOR2!$S$36:$S$155)</f>
        <v>0</v>
      </c>
    </row>
    <row r="2527" spans="1:3" x14ac:dyDescent="0.2">
      <c r="A2527">
        <f t="shared" si="39"/>
        <v>2525</v>
      </c>
      <c r="B2527" s="28">
        <f ca="1">+IF(SIMULADOR2!$C$155&lt;TCEA!B2526+1,0,TCEA!B2526+1)</f>
        <v>47634</v>
      </c>
      <c r="C2527">
        <f ca="1">+SUMIF(SIMULADOR2!$C$36:$C$155,B2527,SIMULADOR2!$S$36:$S$155)</f>
        <v>0</v>
      </c>
    </row>
    <row r="2528" spans="1:3" x14ac:dyDescent="0.2">
      <c r="A2528">
        <f t="shared" si="39"/>
        <v>2526</v>
      </c>
      <c r="B2528" s="28">
        <f ca="1">+IF(SIMULADOR2!$C$155&lt;TCEA!B2527+1,0,TCEA!B2527+1)</f>
        <v>47635</v>
      </c>
      <c r="C2528">
        <f ca="1">+SUMIF(SIMULADOR2!$C$36:$C$155,B2528,SIMULADOR2!$S$36:$S$155)</f>
        <v>0</v>
      </c>
    </row>
    <row r="2529" spans="1:3" x14ac:dyDescent="0.2">
      <c r="A2529">
        <f t="shared" si="39"/>
        <v>2527</v>
      </c>
      <c r="B2529" s="28">
        <f ca="1">+IF(SIMULADOR2!$C$155&lt;TCEA!B2528+1,0,TCEA!B2528+1)</f>
        <v>47636</v>
      </c>
      <c r="C2529">
        <f ca="1">+SUMIF(SIMULADOR2!$C$36:$C$155,B2529,SIMULADOR2!$S$36:$S$155)</f>
        <v>0</v>
      </c>
    </row>
    <row r="2530" spans="1:3" x14ac:dyDescent="0.2">
      <c r="A2530">
        <f t="shared" si="39"/>
        <v>2528</v>
      </c>
      <c r="B2530" s="28">
        <f ca="1">+IF(SIMULADOR2!$C$155&lt;TCEA!B2529+1,0,TCEA!B2529+1)</f>
        <v>47637</v>
      </c>
      <c r="C2530">
        <f ca="1">+SUMIF(SIMULADOR2!$C$36:$C$155,B2530,SIMULADOR2!$S$36:$S$155)</f>
        <v>0</v>
      </c>
    </row>
    <row r="2531" spans="1:3" x14ac:dyDescent="0.2">
      <c r="A2531">
        <f t="shared" si="39"/>
        <v>2529</v>
      </c>
      <c r="B2531" s="28">
        <f ca="1">+IF(SIMULADOR2!$C$155&lt;TCEA!B2530+1,0,TCEA!B2530+1)</f>
        <v>47638</v>
      </c>
      <c r="C2531">
        <f ca="1">+SUMIF(SIMULADOR2!$C$36:$C$155,B2531,SIMULADOR2!$S$36:$S$155)</f>
        <v>0</v>
      </c>
    </row>
    <row r="2532" spans="1:3" x14ac:dyDescent="0.2">
      <c r="A2532">
        <f t="shared" si="39"/>
        <v>2530</v>
      </c>
      <c r="B2532" s="28">
        <f ca="1">+IF(SIMULADOR2!$C$155&lt;TCEA!B2531+1,0,TCEA!B2531+1)</f>
        <v>47639</v>
      </c>
      <c r="C2532">
        <f ca="1">+SUMIF(SIMULADOR2!$C$36:$C$155,B2532,SIMULADOR2!$S$36:$S$155)</f>
        <v>0</v>
      </c>
    </row>
    <row r="2533" spans="1:3" x14ac:dyDescent="0.2">
      <c r="A2533">
        <f t="shared" si="39"/>
        <v>2531</v>
      </c>
      <c r="B2533" s="28">
        <f ca="1">+IF(SIMULADOR2!$C$155&lt;TCEA!B2532+1,0,TCEA!B2532+1)</f>
        <v>47640</v>
      </c>
      <c r="C2533">
        <f ca="1">+SUMIF(SIMULADOR2!$C$36:$C$155,B2533,SIMULADOR2!$S$36:$S$155)</f>
        <v>0</v>
      </c>
    </row>
    <row r="2534" spans="1:3" x14ac:dyDescent="0.2">
      <c r="A2534">
        <f t="shared" si="39"/>
        <v>2532</v>
      </c>
      <c r="B2534" s="28">
        <f ca="1">+IF(SIMULADOR2!$C$155&lt;TCEA!B2533+1,0,TCEA!B2533+1)</f>
        <v>47641</v>
      </c>
      <c r="C2534">
        <f ca="1">+SUMIF(SIMULADOR2!$C$36:$C$155,B2534,SIMULADOR2!$S$36:$S$155)</f>
        <v>0</v>
      </c>
    </row>
    <row r="2535" spans="1:3" x14ac:dyDescent="0.2">
      <c r="A2535">
        <f t="shared" si="39"/>
        <v>2533</v>
      </c>
      <c r="B2535" s="28">
        <f ca="1">+IF(SIMULADOR2!$C$155&lt;TCEA!B2534+1,0,TCEA!B2534+1)</f>
        <v>47642</v>
      </c>
      <c r="C2535">
        <f ca="1">+SUMIF(SIMULADOR2!$C$36:$C$155,B2535,SIMULADOR2!$S$36:$S$155)</f>
        <v>0</v>
      </c>
    </row>
    <row r="2536" spans="1:3" x14ac:dyDescent="0.2">
      <c r="A2536">
        <f t="shared" si="39"/>
        <v>2534</v>
      </c>
      <c r="B2536" s="28">
        <f ca="1">+IF(SIMULADOR2!$C$155&lt;TCEA!B2535+1,0,TCEA!B2535+1)</f>
        <v>47643</v>
      </c>
      <c r="C2536">
        <f ca="1">+SUMIF(SIMULADOR2!$C$36:$C$155,B2536,SIMULADOR2!$S$36:$S$155)</f>
        <v>0</v>
      </c>
    </row>
    <row r="2537" spans="1:3" x14ac:dyDescent="0.2">
      <c r="A2537">
        <f t="shared" si="39"/>
        <v>2535</v>
      </c>
      <c r="B2537" s="28">
        <f ca="1">+IF(SIMULADOR2!$C$155&lt;TCEA!B2536+1,0,TCEA!B2536+1)</f>
        <v>47644</v>
      </c>
      <c r="C2537">
        <f ca="1">+SUMIF(SIMULADOR2!$C$36:$C$155,B2537,SIMULADOR2!$S$36:$S$155)</f>
        <v>0</v>
      </c>
    </row>
    <row r="2538" spans="1:3" x14ac:dyDescent="0.2">
      <c r="A2538">
        <f t="shared" si="39"/>
        <v>2536</v>
      </c>
      <c r="B2538" s="28">
        <f ca="1">+IF(SIMULADOR2!$C$155&lt;TCEA!B2537+1,0,TCEA!B2537+1)</f>
        <v>47645</v>
      </c>
      <c r="C2538">
        <f ca="1">+SUMIF(SIMULADOR2!$C$36:$C$155,B2538,SIMULADOR2!$S$36:$S$155)</f>
        <v>0</v>
      </c>
    </row>
    <row r="2539" spans="1:3" x14ac:dyDescent="0.2">
      <c r="A2539">
        <f t="shared" si="39"/>
        <v>2537</v>
      </c>
      <c r="B2539" s="28">
        <f ca="1">+IF(SIMULADOR2!$C$155&lt;TCEA!B2538+1,0,TCEA!B2538+1)</f>
        <v>47646</v>
      </c>
      <c r="C2539">
        <f ca="1">+SUMIF(SIMULADOR2!$C$36:$C$155,B2539,SIMULADOR2!$S$36:$S$155)</f>
        <v>0</v>
      </c>
    </row>
    <row r="2540" spans="1:3" x14ac:dyDescent="0.2">
      <c r="A2540">
        <f t="shared" si="39"/>
        <v>2538</v>
      </c>
      <c r="B2540" s="28">
        <f ca="1">+IF(SIMULADOR2!$C$155&lt;TCEA!B2539+1,0,TCEA!B2539+1)</f>
        <v>47647</v>
      </c>
      <c r="C2540">
        <f ca="1">+SUMIF(SIMULADOR2!$C$36:$C$155,B2540,SIMULADOR2!$S$36:$S$155)</f>
        <v>0</v>
      </c>
    </row>
    <row r="2541" spans="1:3" x14ac:dyDescent="0.2">
      <c r="A2541">
        <f t="shared" si="39"/>
        <v>2539</v>
      </c>
      <c r="B2541" s="28">
        <f ca="1">+IF(SIMULADOR2!$C$155&lt;TCEA!B2540+1,0,TCEA!B2540+1)</f>
        <v>47648</v>
      </c>
      <c r="C2541">
        <f ca="1">+SUMIF(SIMULADOR2!$C$36:$C$155,B2541,SIMULADOR2!$S$36:$S$155)</f>
        <v>0</v>
      </c>
    </row>
    <row r="2542" spans="1:3" x14ac:dyDescent="0.2">
      <c r="A2542">
        <f t="shared" si="39"/>
        <v>2540</v>
      </c>
      <c r="B2542" s="28">
        <f ca="1">+IF(SIMULADOR2!$C$155&lt;TCEA!B2541+1,0,TCEA!B2541+1)</f>
        <v>47649</v>
      </c>
      <c r="C2542">
        <f ca="1">+SUMIF(SIMULADOR2!$C$36:$C$155,B2542,SIMULADOR2!$S$36:$S$155)</f>
        <v>0</v>
      </c>
    </row>
    <row r="2543" spans="1:3" x14ac:dyDescent="0.2">
      <c r="A2543">
        <f t="shared" si="39"/>
        <v>2541</v>
      </c>
      <c r="B2543" s="28">
        <f ca="1">+IF(SIMULADOR2!$C$155&lt;TCEA!B2542+1,0,TCEA!B2542+1)</f>
        <v>47650</v>
      </c>
      <c r="C2543">
        <f ca="1">+SUMIF(SIMULADOR2!$C$36:$C$155,B2543,SIMULADOR2!$S$36:$S$155)</f>
        <v>0</v>
      </c>
    </row>
    <row r="2544" spans="1:3" x14ac:dyDescent="0.2">
      <c r="A2544">
        <f t="shared" si="39"/>
        <v>2542</v>
      </c>
      <c r="B2544" s="28">
        <f ca="1">+IF(SIMULADOR2!$C$155&lt;TCEA!B2543+1,0,TCEA!B2543+1)</f>
        <v>47651</v>
      </c>
      <c r="C2544">
        <f ca="1">+SUMIF(SIMULADOR2!$C$36:$C$155,B2544,SIMULADOR2!$S$36:$S$155)</f>
        <v>0</v>
      </c>
    </row>
    <row r="2545" spans="1:3" x14ac:dyDescent="0.2">
      <c r="A2545">
        <f t="shared" si="39"/>
        <v>2543</v>
      </c>
      <c r="B2545" s="28">
        <f ca="1">+IF(SIMULADOR2!$C$155&lt;TCEA!B2544+1,0,TCEA!B2544+1)</f>
        <v>47652</v>
      </c>
      <c r="C2545">
        <f ca="1">+SUMIF(SIMULADOR2!$C$36:$C$155,B2545,SIMULADOR2!$S$36:$S$155)</f>
        <v>0</v>
      </c>
    </row>
    <row r="2546" spans="1:3" x14ac:dyDescent="0.2">
      <c r="A2546">
        <f t="shared" si="39"/>
        <v>2544</v>
      </c>
      <c r="B2546" s="28">
        <f ca="1">+IF(SIMULADOR2!$C$155&lt;TCEA!B2545+1,0,TCEA!B2545+1)</f>
        <v>47653</v>
      </c>
      <c r="C2546">
        <f ca="1">+SUMIF(SIMULADOR2!$C$36:$C$155,B2546,SIMULADOR2!$S$36:$S$155)</f>
        <v>0</v>
      </c>
    </row>
    <row r="2547" spans="1:3" x14ac:dyDescent="0.2">
      <c r="A2547">
        <f t="shared" si="39"/>
        <v>2545</v>
      </c>
      <c r="B2547" s="28">
        <f ca="1">+IF(SIMULADOR2!$C$155&lt;TCEA!B2546+1,0,TCEA!B2546+1)</f>
        <v>47654</v>
      </c>
      <c r="C2547">
        <f ca="1">+SUMIF(SIMULADOR2!$C$36:$C$155,B2547,SIMULADOR2!$S$36:$S$155)</f>
        <v>0</v>
      </c>
    </row>
    <row r="2548" spans="1:3" x14ac:dyDescent="0.2">
      <c r="A2548">
        <f t="shared" si="39"/>
        <v>2546</v>
      </c>
      <c r="B2548" s="28">
        <f ca="1">+IF(SIMULADOR2!$C$155&lt;TCEA!B2547+1,0,TCEA!B2547+1)</f>
        <v>47655</v>
      </c>
      <c r="C2548">
        <f ca="1">+SUMIF(SIMULADOR2!$C$36:$C$155,B2548,SIMULADOR2!$S$36:$S$155)</f>
        <v>0</v>
      </c>
    </row>
    <row r="2549" spans="1:3" x14ac:dyDescent="0.2">
      <c r="A2549">
        <f t="shared" si="39"/>
        <v>2547</v>
      </c>
      <c r="B2549" s="28">
        <f ca="1">+IF(SIMULADOR2!$C$155&lt;TCEA!B2548+1,0,TCEA!B2548+1)</f>
        <v>47656</v>
      </c>
      <c r="C2549">
        <f ca="1">+SUMIF(SIMULADOR2!$C$36:$C$155,B2549,SIMULADOR2!$S$36:$S$155)</f>
        <v>0</v>
      </c>
    </row>
    <row r="2550" spans="1:3" x14ac:dyDescent="0.2">
      <c r="A2550">
        <f t="shared" si="39"/>
        <v>2548</v>
      </c>
      <c r="B2550" s="28">
        <f ca="1">+IF(SIMULADOR2!$C$155&lt;TCEA!B2549+1,0,TCEA!B2549+1)</f>
        <v>47657</v>
      </c>
      <c r="C2550">
        <f ca="1">+SUMIF(SIMULADOR2!$C$36:$C$155,B2550,SIMULADOR2!$S$36:$S$155)</f>
        <v>0</v>
      </c>
    </row>
    <row r="2551" spans="1:3" x14ac:dyDescent="0.2">
      <c r="A2551">
        <f t="shared" si="39"/>
        <v>2549</v>
      </c>
      <c r="B2551" s="28">
        <f ca="1">+IF(SIMULADOR2!$C$155&lt;TCEA!B2550+1,0,TCEA!B2550+1)</f>
        <v>47658</v>
      </c>
      <c r="C2551">
        <f ca="1">+SUMIF(SIMULADOR2!$C$36:$C$155,B2551,SIMULADOR2!$S$36:$S$155)</f>
        <v>0</v>
      </c>
    </row>
    <row r="2552" spans="1:3" x14ac:dyDescent="0.2">
      <c r="A2552">
        <f t="shared" si="39"/>
        <v>2550</v>
      </c>
      <c r="B2552" s="28">
        <f ca="1">+IF(SIMULADOR2!$C$155&lt;TCEA!B2551+1,0,TCEA!B2551+1)</f>
        <v>47659</v>
      </c>
      <c r="C2552">
        <f ca="1">+SUMIF(SIMULADOR2!$C$36:$C$155,B2552,SIMULADOR2!$S$36:$S$155)</f>
        <v>0</v>
      </c>
    </row>
    <row r="2553" spans="1:3" x14ac:dyDescent="0.2">
      <c r="A2553">
        <f t="shared" si="39"/>
        <v>2551</v>
      </c>
      <c r="B2553" s="28">
        <f ca="1">+IF(SIMULADOR2!$C$155&lt;TCEA!B2552+1,0,TCEA!B2552+1)</f>
        <v>47660</v>
      </c>
      <c r="C2553">
        <f ca="1">+SUMIF(SIMULADOR2!$C$36:$C$155,B2553,SIMULADOR2!$S$36:$S$155)</f>
        <v>0</v>
      </c>
    </row>
    <row r="2554" spans="1:3" x14ac:dyDescent="0.2">
      <c r="A2554">
        <f t="shared" si="39"/>
        <v>2552</v>
      </c>
      <c r="B2554" s="28">
        <f ca="1">+IF(SIMULADOR2!$C$155&lt;TCEA!B2553+1,0,TCEA!B2553+1)</f>
        <v>47661</v>
      </c>
      <c r="C2554">
        <f ca="1">+SUMIF(SIMULADOR2!$C$36:$C$155,B2554,SIMULADOR2!$S$36:$S$155)</f>
        <v>0</v>
      </c>
    </row>
    <row r="2555" spans="1:3" x14ac:dyDescent="0.2">
      <c r="A2555">
        <f t="shared" si="39"/>
        <v>2553</v>
      </c>
      <c r="B2555" s="28">
        <f ca="1">+IF(SIMULADOR2!$C$155&lt;TCEA!B2554+1,0,TCEA!B2554+1)</f>
        <v>47662</v>
      </c>
      <c r="C2555">
        <f ca="1">+SUMIF(SIMULADOR2!$C$36:$C$155,B2555,SIMULADOR2!$S$36:$S$155)</f>
        <v>0</v>
      </c>
    </row>
    <row r="2556" spans="1:3" x14ac:dyDescent="0.2">
      <c r="A2556">
        <f t="shared" si="39"/>
        <v>2554</v>
      </c>
      <c r="B2556" s="28">
        <f ca="1">+IF(SIMULADOR2!$C$155&lt;TCEA!B2555+1,0,TCEA!B2555+1)</f>
        <v>47663</v>
      </c>
      <c r="C2556">
        <f ca="1">+SUMIF(SIMULADOR2!$C$36:$C$155,B2556,SIMULADOR2!$S$36:$S$155)</f>
        <v>0</v>
      </c>
    </row>
    <row r="2557" spans="1:3" x14ac:dyDescent="0.2">
      <c r="A2557">
        <f t="shared" si="39"/>
        <v>2555</v>
      </c>
      <c r="B2557" s="28">
        <f ca="1">+IF(SIMULADOR2!$C$155&lt;TCEA!B2556+1,0,TCEA!B2556+1)</f>
        <v>47664</v>
      </c>
      <c r="C2557">
        <f ca="1">+SUMIF(SIMULADOR2!$C$36:$C$155,B2557,SIMULADOR2!$S$36:$S$155)</f>
        <v>0</v>
      </c>
    </row>
    <row r="2558" spans="1:3" x14ac:dyDescent="0.2">
      <c r="A2558">
        <f t="shared" si="39"/>
        <v>2556</v>
      </c>
      <c r="B2558" s="28">
        <f ca="1">+IF(SIMULADOR2!$C$155&lt;TCEA!B2557+1,0,TCEA!B2557+1)</f>
        <v>47665</v>
      </c>
      <c r="C2558">
        <f ca="1">+SUMIF(SIMULADOR2!$C$36:$C$155,B2558,SIMULADOR2!$S$36:$S$155)</f>
        <v>0</v>
      </c>
    </row>
    <row r="2559" spans="1:3" x14ac:dyDescent="0.2">
      <c r="A2559">
        <f t="shared" si="39"/>
        <v>2557</v>
      </c>
      <c r="B2559" s="28">
        <f ca="1">+IF(SIMULADOR2!$C$155&lt;TCEA!B2558+1,0,TCEA!B2558+1)</f>
        <v>47666</v>
      </c>
      <c r="C2559">
        <f ca="1">+SUMIF(SIMULADOR2!$C$36:$C$155,B2559,SIMULADOR2!$S$36:$S$155)</f>
        <v>0</v>
      </c>
    </row>
    <row r="2560" spans="1:3" x14ac:dyDescent="0.2">
      <c r="A2560">
        <f t="shared" si="39"/>
        <v>2558</v>
      </c>
      <c r="B2560" s="28">
        <f ca="1">+IF(SIMULADOR2!$C$155&lt;TCEA!B2559+1,0,TCEA!B2559+1)</f>
        <v>47667</v>
      </c>
      <c r="C2560">
        <f ca="1">+SUMIF(SIMULADOR2!$C$36:$C$155,B2560,SIMULADOR2!$S$36:$S$155)</f>
        <v>0</v>
      </c>
    </row>
    <row r="2561" spans="1:3" x14ac:dyDescent="0.2">
      <c r="A2561">
        <f t="shared" si="39"/>
        <v>2559</v>
      </c>
      <c r="B2561" s="28">
        <f ca="1">+IF(SIMULADOR2!$C$155&lt;TCEA!B2560+1,0,TCEA!B2560+1)</f>
        <v>47668</v>
      </c>
      <c r="C2561">
        <f ca="1">+SUMIF(SIMULADOR2!$C$36:$C$155,B2561,SIMULADOR2!$S$36:$S$155)</f>
        <v>0</v>
      </c>
    </row>
    <row r="2562" spans="1:3" x14ac:dyDescent="0.2">
      <c r="A2562">
        <f t="shared" si="39"/>
        <v>2560</v>
      </c>
      <c r="B2562" s="28">
        <f ca="1">+IF(SIMULADOR2!$C$155&lt;TCEA!B2561+1,0,TCEA!B2561+1)</f>
        <v>47669</v>
      </c>
      <c r="C2562">
        <f ca="1">+SUMIF(SIMULADOR2!$C$36:$C$155,B2562,SIMULADOR2!$S$36:$S$155)</f>
        <v>0</v>
      </c>
    </row>
    <row r="2563" spans="1:3" x14ac:dyDescent="0.2">
      <c r="A2563">
        <f t="shared" si="39"/>
        <v>2561</v>
      </c>
      <c r="B2563" s="28">
        <f ca="1">+IF(SIMULADOR2!$C$155&lt;TCEA!B2562+1,0,TCEA!B2562+1)</f>
        <v>47670</v>
      </c>
      <c r="C2563">
        <f ca="1">+SUMIF(SIMULADOR2!$C$36:$C$155,B2563,SIMULADOR2!$S$36:$S$155)</f>
        <v>0</v>
      </c>
    </row>
    <row r="2564" spans="1:3" x14ac:dyDescent="0.2">
      <c r="A2564">
        <f t="shared" si="39"/>
        <v>2562</v>
      </c>
      <c r="B2564" s="28">
        <f ca="1">+IF(SIMULADOR2!$C$155&lt;TCEA!B2563+1,0,TCEA!B2563+1)</f>
        <v>47671</v>
      </c>
      <c r="C2564">
        <f ca="1">+SUMIF(SIMULADOR2!$C$36:$C$155,B2564,SIMULADOR2!$S$36:$S$155)</f>
        <v>0</v>
      </c>
    </row>
    <row r="2565" spans="1:3" x14ac:dyDescent="0.2">
      <c r="A2565">
        <f t="shared" ref="A2565:A2628" si="40">+A2564+1</f>
        <v>2563</v>
      </c>
      <c r="B2565" s="28">
        <f ca="1">+IF(SIMULADOR2!$C$155&lt;TCEA!B2564+1,0,TCEA!B2564+1)</f>
        <v>47672</v>
      </c>
      <c r="C2565">
        <f ca="1">+SUMIF(SIMULADOR2!$C$36:$C$155,B2565,SIMULADOR2!$S$36:$S$155)</f>
        <v>0</v>
      </c>
    </row>
    <row r="2566" spans="1:3" x14ac:dyDescent="0.2">
      <c r="A2566">
        <f t="shared" si="40"/>
        <v>2564</v>
      </c>
      <c r="B2566" s="28">
        <f ca="1">+IF(SIMULADOR2!$C$155&lt;TCEA!B2565+1,0,TCEA!B2565+1)</f>
        <v>47673</v>
      </c>
      <c r="C2566">
        <f ca="1">+SUMIF(SIMULADOR2!$C$36:$C$155,B2566,SIMULADOR2!$S$36:$S$155)</f>
        <v>0</v>
      </c>
    </row>
    <row r="2567" spans="1:3" x14ac:dyDescent="0.2">
      <c r="A2567">
        <f t="shared" si="40"/>
        <v>2565</v>
      </c>
      <c r="B2567" s="28">
        <f ca="1">+IF(SIMULADOR2!$C$155&lt;TCEA!B2566+1,0,TCEA!B2566+1)</f>
        <v>47674</v>
      </c>
      <c r="C2567">
        <f ca="1">+SUMIF(SIMULADOR2!$C$36:$C$155,B2567,SIMULADOR2!$S$36:$S$155)</f>
        <v>0</v>
      </c>
    </row>
    <row r="2568" spans="1:3" x14ac:dyDescent="0.2">
      <c r="A2568">
        <f t="shared" si="40"/>
        <v>2566</v>
      </c>
      <c r="B2568" s="28">
        <f ca="1">+IF(SIMULADOR2!$C$155&lt;TCEA!B2567+1,0,TCEA!B2567+1)</f>
        <v>47675</v>
      </c>
      <c r="C2568">
        <f ca="1">+SUMIF(SIMULADOR2!$C$36:$C$155,B2568,SIMULADOR2!$S$36:$S$155)</f>
        <v>0</v>
      </c>
    </row>
    <row r="2569" spans="1:3" x14ac:dyDescent="0.2">
      <c r="A2569">
        <f t="shared" si="40"/>
        <v>2567</v>
      </c>
      <c r="B2569" s="28">
        <f ca="1">+IF(SIMULADOR2!$C$155&lt;TCEA!B2568+1,0,TCEA!B2568+1)</f>
        <v>47676</v>
      </c>
      <c r="C2569">
        <f ca="1">+SUMIF(SIMULADOR2!$C$36:$C$155,B2569,SIMULADOR2!$S$36:$S$155)</f>
        <v>0</v>
      </c>
    </row>
    <row r="2570" spans="1:3" x14ac:dyDescent="0.2">
      <c r="A2570">
        <f t="shared" si="40"/>
        <v>2568</v>
      </c>
      <c r="B2570" s="28">
        <f ca="1">+IF(SIMULADOR2!$C$155&lt;TCEA!B2569+1,0,TCEA!B2569+1)</f>
        <v>47677</v>
      </c>
      <c r="C2570">
        <f ca="1">+SUMIF(SIMULADOR2!$C$36:$C$155,B2570,SIMULADOR2!$S$36:$S$155)</f>
        <v>0</v>
      </c>
    </row>
    <row r="2571" spans="1:3" x14ac:dyDescent="0.2">
      <c r="A2571">
        <f t="shared" si="40"/>
        <v>2569</v>
      </c>
      <c r="B2571" s="28">
        <f ca="1">+IF(SIMULADOR2!$C$155&lt;TCEA!B2570+1,0,TCEA!B2570+1)</f>
        <v>47678</v>
      </c>
      <c r="C2571">
        <f ca="1">+SUMIF(SIMULADOR2!$C$36:$C$155,B2571,SIMULADOR2!$S$36:$S$155)</f>
        <v>0</v>
      </c>
    </row>
    <row r="2572" spans="1:3" x14ac:dyDescent="0.2">
      <c r="A2572">
        <f t="shared" si="40"/>
        <v>2570</v>
      </c>
      <c r="B2572" s="28">
        <f ca="1">+IF(SIMULADOR2!$C$155&lt;TCEA!B2571+1,0,TCEA!B2571+1)</f>
        <v>47679</v>
      </c>
      <c r="C2572">
        <f ca="1">+SUMIF(SIMULADOR2!$C$36:$C$155,B2572,SIMULADOR2!$S$36:$S$155)</f>
        <v>0</v>
      </c>
    </row>
    <row r="2573" spans="1:3" x14ac:dyDescent="0.2">
      <c r="A2573">
        <f t="shared" si="40"/>
        <v>2571</v>
      </c>
      <c r="B2573" s="28">
        <f ca="1">+IF(SIMULADOR2!$C$155&lt;TCEA!B2572+1,0,TCEA!B2572+1)</f>
        <v>47680</v>
      </c>
      <c r="C2573">
        <f ca="1">+SUMIF(SIMULADOR2!$C$36:$C$155,B2573,SIMULADOR2!$S$36:$S$155)</f>
        <v>0</v>
      </c>
    </row>
    <row r="2574" spans="1:3" x14ac:dyDescent="0.2">
      <c r="A2574">
        <f t="shared" si="40"/>
        <v>2572</v>
      </c>
      <c r="B2574" s="28">
        <f ca="1">+IF(SIMULADOR2!$C$155&lt;TCEA!B2573+1,0,TCEA!B2573+1)</f>
        <v>47681</v>
      </c>
      <c r="C2574">
        <f ca="1">+SUMIF(SIMULADOR2!$C$36:$C$155,B2574,SIMULADOR2!$S$36:$S$155)</f>
        <v>0</v>
      </c>
    </row>
    <row r="2575" spans="1:3" x14ac:dyDescent="0.2">
      <c r="A2575">
        <f t="shared" si="40"/>
        <v>2573</v>
      </c>
      <c r="B2575" s="28">
        <f ca="1">+IF(SIMULADOR2!$C$155&lt;TCEA!B2574+1,0,TCEA!B2574+1)</f>
        <v>47682</v>
      </c>
      <c r="C2575">
        <f ca="1">+SUMIF(SIMULADOR2!$C$36:$C$155,B2575,SIMULADOR2!$S$36:$S$155)</f>
        <v>0</v>
      </c>
    </row>
    <row r="2576" spans="1:3" x14ac:dyDescent="0.2">
      <c r="A2576">
        <f t="shared" si="40"/>
        <v>2574</v>
      </c>
      <c r="B2576" s="28">
        <f ca="1">+IF(SIMULADOR2!$C$155&lt;TCEA!B2575+1,0,TCEA!B2575+1)</f>
        <v>47683</v>
      </c>
      <c r="C2576">
        <f ca="1">+SUMIF(SIMULADOR2!$C$36:$C$155,B2576,SIMULADOR2!$S$36:$S$155)</f>
        <v>0</v>
      </c>
    </row>
    <row r="2577" spans="1:3" x14ac:dyDescent="0.2">
      <c r="A2577">
        <f t="shared" si="40"/>
        <v>2575</v>
      </c>
      <c r="B2577" s="28">
        <f ca="1">+IF(SIMULADOR2!$C$155&lt;TCEA!B2576+1,0,TCEA!B2576+1)</f>
        <v>47684</v>
      </c>
      <c r="C2577">
        <f ca="1">+SUMIF(SIMULADOR2!$C$36:$C$155,B2577,SIMULADOR2!$S$36:$S$155)</f>
        <v>0</v>
      </c>
    </row>
    <row r="2578" spans="1:3" x14ac:dyDescent="0.2">
      <c r="A2578">
        <f t="shared" si="40"/>
        <v>2576</v>
      </c>
      <c r="B2578" s="28">
        <f ca="1">+IF(SIMULADOR2!$C$155&lt;TCEA!B2577+1,0,TCEA!B2577+1)</f>
        <v>47685</v>
      </c>
      <c r="C2578">
        <f ca="1">+SUMIF(SIMULADOR2!$C$36:$C$155,B2578,SIMULADOR2!$S$36:$S$155)</f>
        <v>0</v>
      </c>
    </row>
    <row r="2579" spans="1:3" x14ac:dyDescent="0.2">
      <c r="A2579">
        <f t="shared" si="40"/>
        <v>2577</v>
      </c>
      <c r="B2579" s="28">
        <f ca="1">+IF(SIMULADOR2!$C$155&lt;TCEA!B2578+1,0,TCEA!B2578+1)</f>
        <v>47686</v>
      </c>
      <c r="C2579">
        <f ca="1">+SUMIF(SIMULADOR2!$C$36:$C$155,B2579,SIMULADOR2!$S$36:$S$155)</f>
        <v>0</v>
      </c>
    </row>
    <row r="2580" spans="1:3" x14ac:dyDescent="0.2">
      <c r="A2580">
        <f t="shared" si="40"/>
        <v>2578</v>
      </c>
      <c r="B2580" s="28">
        <f ca="1">+IF(SIMULADOR2!$C$155&lt;TCEA!B2579+1,0,TCEA!B2579+1)</f>
        <v>47687</v>
      </c>
      <c r="C2580">
        <f ca="1">+SUMIF(SIMULADOR2!$C$36:$C$155,B2580,SIMULADOR2!$S$36:$S$155)</f>
        <v>0</v>
      </c>
    </row>
    <row r="2581" spans="1:3" x14ac:dyDescent="0.2">
      <c r="A2581">
        <f t="shared" si="40"/>
        <v>2579</v>
      </c>
      <c r="B2581" s="28">
        <f ca="1">+IF(SIMULADOR2!$C$155&lt;TCEA!B2580+1,0,TCEA!B2580+1)</f>
        <v>47688</v>
      </c>
      <c r="C2581">
        <f ca="1">+SUMIF(SIMULADOR2!$C$36:$C$155,B2581,SIMULADOR2!$S$36:$S$155)</f>
        <v>0</v>
      </c>
    </row>
    <row r="2582" spans="1:3" x14ac:dyDescent="0.2">
      <c r="A2582">
        <f t="shared" si="40"/>
        <v>2580</v>
      </c>
      <c r="B2582" s="28">
        <f ca="1">+IF(SIMULADOR2!$C$155&lt;TCEA!B2581+1,0,TCEA!B2581+1)</f>
        <v>47689</v>
      </c>
      <c r="C2582">
        <f ca="1">+SUMIF(SIMULADOR2!$C$36:$C$155,B2582,SIMULADOR2!$S$36:$S$155)</f>
        <v>0</v>
      </c>
    </row>
    <row r="2583" spans="1:3" x14ac:dyDescent="0.2">
      <c r="A2583">
        <f t="shared" si="40"/>
        <v>2581</v>
      </c>
      <c r="B2583" s="28">
        <f ca="1">+IF(SIMULADOR2!$C$155&lt;TCEA!B2582+1,0,TCEA!B2582+1)</f>
        <v>47690</v>
      </c>
      <c r="C2583">
        <f ca="1">+SUMIF(SIMULADOR2!$C$36:$C$155,B2583,SIMULADOR2!$S$36:$S$155)</f>
        <v>0</v>
      </c>
    </row>
    <row r="2584" spans="1:3" x14ac:dyDescent="0.2">
      <c r="A2584">
        <f t="shared" si="40"/>
        <v>2582</v>
      </c>
      <c r="B2584" s="28">
        <f ca="1">+IF(SIMULADOR2!$C$155&lt;TCEA!B2583+1,0,TCEA!B2583+1)</f>
        <v>47691</v>
      </c>
      <c r="C2584">
        <f ca="1">+SUMIF(SIMULADOR2!$C$36:$C$155,B2584,SIMULADOR2!$S$36:$S$155)</f>
        <v>0</v>
      </c>
    </row>
    <row r="2585" spans="1:3" x14ac:dyDescent="0.2">
      <c r="A2585">
        <f t="shared" si="40"/>
        <v>2583</v>
      </c>
      <c r="B2585" s="28">
        <f ca="1">+IF(SIMULADOR2!$C$155&lt;TCEA!B2584+1,0,TCEA!B2584+1)</f>
        <v>47692</v>
      </c>
      <c r="C2585">
        <f ca="1">+SUMIF(SIMULADOR2!$C$36:$C$155,B2585,SIMULADOR2!$S$36:$S$155)</f>
        <v>0</v>
      </c>
    </row>
    <row r="2586" spans="1:3" x14ac:dyDescent="0.2">
      <c r="A2586">
        <f t="shared" si="40"/>
        <v>2584</v>
      </c>
      <c r="B2586" s="28">
        <f ca="1">+IF(SIMULADOR2!$C$155&lt;TCEA!B2585+1,0,TCEA!B2585+1)</f>
        <v>47693</v>
      </c>
      <c r="C2586">
        <f ca="1">+SUMIF(SIMULADOR2!$C$36:$C$155,B2586,SIMULADOR2!$S$36:$S$155)</f>
        <v>0</v>
      </c>
    </row>
    <row r="2587" spans="1:3" x14ac:dyDescent="0.2">
      <c r="A2587">
        <f t="shared" si="40"/>
        <v>2585</v>
      </c>
      <c r="B2587" s="28">
        <f ca="1">+IF(SIMULADOR2!$C$155&lt;TCEA!B2586+1,0,TCEA!B2586+1)</f>
        <v>47694</v>
      </c>
      <c r="C2587">
        <f ca="1">+SUMIF(SIMULADOR2!$C$36:$C$155,B2587,SIMULADOR2!$S$36:$S$155)</f>
        <v>0</v>
      </c>
    </row>
    <row r="2588" spans="1:3" x14ac:dyDescent="0.2">
      <c r="A2588">
        <f t="shared" si="40"/>
        <v>2586</v>
      </c>
      <c r="B2588" s="28">
        <f ca="1">+IF(SIMULADOR2!$C$155&lt;TCEA!B2587+1,0,TCEA!B2587+1)</f>
        <v>47695</v>
      </c>
      <c r="C2588">
        <f ca="1">+SUMIF(SIMULADOR2!$C$36:$C$155,B2588,SIMULADOR2!$S$36:$S$155)</f>
        <v>0</v>
      </c>
    </row>
    <row r="2589" spans="1:3" x14ac:dyDescent="0.2">
      <c r="A2589">
        <f t="shared" si="40"/>
        <v>2587</v>
      </c>
      <c r="B2589" s="28">
        <f ca="1">+IF(SIMULADOR2!$C$155&lt;TCEA!B2588+1,0,TCEA!B2588+1)</f>
        <v>47696</v>
      </c>
      <c r="C2589">
        <f ca="1">+SUMIF(SIMULADOR2!$C$36:$C$155,B2589,SIMULADOR2!$S$36:$S$155)</f>
        <v>0</v>
      </c>
    </row>
    <row r="2590" spans="1:3" x14ac:dyDescent="0.2">
      <c r="A2590">
        <f t="shared" si="40"/>
        <v>2588</v>
      </c>
      <c r="B2590" s="28">
        <f ca="1">+IF(SIMULADOR2!$C$155&lt;TCEA!B2589+1,0,TCEA!B2589+1)</f>
        <v>47697</v>
      </c>
      <c r="C2590">
        <f ca="1">+SUMIF(SIMULADOR2!$C$36:$C$155,B2590,SIMULADOR2!$S$36:$S$155)</f>
        <v>0</v>
      </c>
    </row>
    <row r="2591" spans="1:3" x14ac:dyDescent="0.2">
      <c r="A2591">
        <f t="shared" si="40"/>
        <v>2589</v>
      </c>
      <c r="B2591" s="28">
        <f ca="1">+IF(SIMULADOR2!$C$155&lt;TCEA!B2590+1,0,TCEA!B2590+1)</f>
        <v>47698</v>
      </c>
      <c r="C2591">
        <f ca="1">+SUMIF(SIMULADOR2!$C$36:$C$155,B2591,SIMULADOR2!$S$36:$S$155)</f>
        <v>0</v>
      </c>
    </row>
    <row r="2592" spans="1:3" x14ac:dyDescent="0.2">
      <c r="A2592">
        <f t="shared" si="40"/>
        <v>2590</v>
      </c>
      <c r="B2592" s="28">
        <f ca="1">+IF(SIMULADOR2!$C$155&lt;TCEA!B2591+1,0,TCEA!B2591+1)</f>
        <v>47699</v>
      </c>
      <c r="C2592">
        <f ca="1">+SUMIF(SIMULADOR2!$C$36:$C$155,B2592,SIMULADOR2!$S$36:$S$155)</f>
        <v>0</v>
      </c>
    </row>
    <row r="2593" spans="1:3" x14ac:dyDescent="0.2">
      <c r="A2593">
        <f t="shared" si="40"/>
        <v>2591</v>
      </c>
      <c r="B2593" s="28">
        <f ca="1">+IF(SIMULADOR2!$C$155&lt;TCEA!B2592+1,0,TCEA!B2592+1)</f>
        <v>47700</v>
      </c>
      <c r="C2593">
        <f ca="1">+SUMIF(SIMULADOR2!$C$36:$C$155,B2593,SIMULADOR2!$S$36:$S$155)</f>
        <v>0</v>
      </c>
    </row>
    <row r="2594" spans="1:3" x14ac:dyDescent="0.2">
      <c r="A2594">
        <f t="shared" si="40"/>
        <v>2592</v>
      </c>
      <c r="B2594" s="28">
        <f ca="1">+IF(SIMULADOR2!$C$155&lt;TCEA!B2593+1,0,TCEA!B2593+1)</f>
        <v>47701</v>
      </c>
      <c r="C2594">
        <f ca="1">+SUMIF(SIMULADOR2!$C$36:$C$155,B2594,SIMULADOR2!$S$36:$S$155)</f>
        <v>0</v>
      </c>
    </row>
    <row r="2595" spans="1:3" x14ac:dyDescent="0.2">
      <c r="A2595">
        <f t="shared" si="40"/>
        <v>2593</v>
      </c>
      <c r="B2595" s="28">
        <f ca="1">+IF(SIMULADOR2!$C$155&lt;TCEA!B2594+1,0,TCEA!B2594+1)</f>
        <v>47702</v>
      </c>
      <c r="C2595">
        <f ca="1">+SUMIF(SIMULADOR2!$C$36:$C$155,B2595,SIMULADOR2!$S$36:$S$155)</f>
        <v>0</v>
      </c>
    </row>
    <row r="2596" spans="1:3" x14ac:dyDescent="0.2">
      <c r="A2596">
        <f t="shared" si="40"/>
        <v>2594</v>
      </c>
      <c r="B2596" s="28">
        <f ca="1">+IF(SIMULADOR2!$C$155&lt;TCEA!B2595+1,0,TCEA!B2595+1)</f>
        <v>47703</v>
      </c>
      <c r="C2596">
        <f ca="1">+SUMIF(SIMULADOR2!$C$36:$C$155,B2596,SIMULADOR2!$S$36:$S$155)</f>
        <v>0</v>
      </c>
    </row>
    <row r="2597" spans="1:3" x14ac:dyDescent="0.2">
      <c r="A2597">
        <f t="shared" si="40"/>
        <v>2595</v>
      </c>
      <c r="B2597" s="28">
        <f ca="1">+IF(SIMULADOR2!$C$155&lt;TCEA!B2596+1,0,TCEA!B2596+1)</f>
        <v>47704</v>
      </c>
      <c r="C2597">
        <f ca="1">+SUMIF(SIMULADOR2!$C$36:$C$155,B2597,SIMULADOR2!$S$36:$S$155)</f>
        <v>0</v>
      </c>
    </row>
    <row r="2598" spans="1:3" x14ac:dyDescent="0.2">
      <c r="A2598">
        <f t="shared" si="40"/>
        <v>2596</v>
      </c>
      <c r="B2598" s="28">
        <f ca="1">+IF(SIMULADOR2!$C$155&lt;TCEA!B2597+1,0,TCEA!B2597+1)</f>
        <v>47705</v>
      </c>
      <c r="C2598">
        <f ca="1">+SUMIF(SIMULADOR2!$C$36:$C$155,B2598,SIMULADOR2!$S$36:$S$155)</f>
        <v>0</v>
      </c>
    </row>
    <row r="2599" spans="1:3" x14ac:dyDescent="0.2">
      <c r="A2599">
        <f t="shared" si="40"/>
        <v>2597</v>
      </c>
      <c r="B2599" s="28">
        <f ca="1">+IF(SIMULADOR2!$C$155&lt;TCEA!B2598+1,0,TCEA!B2598+1)</f>
        <v>47706</v>
      </c>
      <c r="C2599">
        <f ca="1">+SUMIF(SIMULADOR2!$C$36:$C$155,B2599,SIMULADOR2!$S$36:$S$155)</f>
        <v>0</v>
      </c>
    </row>
    <row r="2600" spans="1:3" x14ac:dyDescent="0.2">
      <c r="A2600">
        <f t="shared" si="40"/>
        <v>2598</v>
      </c>
      <c r="B2600" s="28">
        <f ca="1">+IF(SIMULADOR2!$C$155&lt;TCEA!B2599+1,0,TCEA!B2599+1)</f>
        <v>47707</v>
      </c>
      <c r="C2600">
        <f ca="1">+SUMIF(SIMULADOR2!$C$36:$C$155,B2600,SIMULADOR2!$S$36:$S$155)</f>
        <v>0</v>
      </c>
    </row>
    <row r="2601" spans="1:3" x14ac:dyDescent="0.2">
      <c r="A2601">
        <f t="shared" si="40"/>
        <v>2599</v>
      </c>
      <c r="B2601" s="28">
        <f ca="1">+IF(SIMULADOR2!$C$155&lt;TCEA!B2600+1,0,TCEA!B2600+1)</f>
        <v>47708</v>
      </c>
      <c r="C2601">
        <f ca="1">+SUMIF(SIMULADOR2!$C$36:$C$155,B2601,SIMULADOR2!$S$36:$S$155)</f>
        <v>0</v>
      </c>
    </row>
    <row r="2602" spans="1:3" x14ac:dyDescent="0.2">
      <c r="A2602">
        <f t="shared" si="40"/>
        <v>2600</v>
      </c>
      <c r="B2602" s="28">
        <f ca="1">+IF(SIMULADOR2!$C$155&lt;TCEA!B2601+1,0,TCEA!B2601+1)</f>
        <v>47709</v>
      </c>
      <c r="C2602">
        <f ca="1">+SUMIF(SIMULADOR2!$C$36:$C$155,B2602,SIMULADOR2!$S$36:$S$155)</f>
        <v>0</v>
      </c>
    </row>
    <row r="2603" spans="1:3" x14ac:dyDescent="0.2">
      <c r="A2603">
        <f t="shared" si="40"/>
        <v>2601</v>
      </c>
      <c r="B2603" s="28">
        <f ca="1">+IF(SIMULADOR2!$C$155&lt;TCEA!B2602+1,0,TCEA!B2602+1)</f>
        <v>47710</v>
      </c>
      <c r="C2603">
        <f ca="1">+SUMIF(SIMULADOR2!$C$36:$C$155,B2603,SIMULADOR2!$S$36:$S$155)</f>
        <v>0</v>
      </c>
    </row>
    <row r="2604" spans="1:3" x14ac:dyDescent="0.2">
      <c r="A2604">
        <f t="shared" si="40"/>
        <v>2602</v>
      </c>
      <c r="B2604" s="28">
        <f ca="1">+IF(SIMULADOR2!$C$155&lt;TCEA!B2603+1,0,TCEA!B2603+1)</f>
        <v>47711</v>
      </c>
      <c r="C2604">
        <f ca="1">+SUMIF(SIMULADOR2!$C$36:$C$155,B2604,SIMULADOR2!$S$36:$S$155)</f>
        <v>0</v>
      </c>
    </row>
    <row r="2605" spans="1:3" x14ac:dyDescent="0.2">
      <c r="A2605">
        <f t="shared" si="40"/>
        <v>2603</v>
      </c>
      <c r="B2605" s="28">
        <f ca="1">+IF(SIMULADOR2!$C$155&lt;TCEA!B2604+1,0,TCEA!B2604+1)</f>
        <v>47712</v>
      </c>
      <c r="C2605">
        <f ca="1">+SUMIF(SIMULADOR2!$C$36:$C$155,B2605,SIMULADOR2!$S$36:$S$155)</f>
        <v>0</v>
      </c>
    </row>
    <row r="2606" spans="1:3" x14ac:dyDescent="0.2">
      <c r="A2606">
        <f t="shared" si="40"/>
        <v>2604</v>
      </c>
      <c r="B2606" s="28">
        <f ca="1">+IF(SIMULADOR2!$C$155&lt;TCEA!B2605+1,0,TCEA!B2605+1)</f>
        <v>47713</v>
      </c>
      <c r="C2606">
        <f ca="1">+SUMIF(SIMULADOR2!$C$36:$C$155,B2606,SIMULADOR2!$S$36:$S$155)</f>
        <v>0</v>
      </c>
    </row>
    <row r="2607" spans="1:3" x14ac:dyDescent="0.2">
      <c r="A2607">
        <f t="shared" si="40"/>
        <v>2605</v>
      </c>
      <c r="B2607" s="28">
        <f ca="1">+IF(SIMULADOR2!$C$155&lt;TCEA!B2606+1,0,TCEA!B2606+1)</f>
        <v>47714</v>
      </c>
      <c r="C2607">
        <f ca="1">+SUMIF(SIMULADOR2!$C$36:$C$155,B2607,SIMULADOR2!$S$36:$S$155)</f>
        <v>0</v>
      </c>
    </row>
    <row r="2608" spans="1:3" x14ac:dyDescent="0.2">
      <c r="A2608">
        <f t="shared" si="40"/>
        <v>2606</v>
      </c>
      <c r="B2608" s="28">
        <f ca="1">+IF(SIMULADOR2!$C$155&lt;TCEA!B2607+1,0,TCEA!B2607+1)</f>
        <v>47715</v>
      </c>
      <c r="C2608">
        <f ca="1">+SUMIF(SIMULADOR2!$C$36:$C$155,B2608,SIMULADOR2!$S$36:$S$155)</f>
        <v>0</v>
      </c>
    </row>
    <row r="2609" spans="1:3" x14ac:dyDescent="0.2">
      <c r="A2609">
        <f t="shared" si="40"/>
        <v>2607</v>
      </c>
      <c r="B2609" s="28">
        <f ca="1">+IF(SIMULADOR2!$C$155&lt;TCEA!B2608+1,0,TCEA!B2608+1)</f>
        <v>47716</v>
      </c>
      <c r="C2609">
        <f ca="1">+SUMIF(SIMULADOR2!$C$36:$C$155,B2609,SIMULADOR2!$S$36:$S$155)</f>
        <v>0</v>
      </c>
    </row>
    <row r="2610" spans="1:3" x14ac:dyDescent="0.2">
      <c r="A2610">
        <f t="shared" si="40"/>
        <v>2608</v>
      </c>
      <c r="B2610" s="28">
        <f ca="1">+IF(SIMULADOR2!$C$155&lt;TCEA!B2609+1,0,TCEA!B2609+1)</f>
        <v>47717</v>
      </c>
      <c r="C2610">
        <f ca="1">+SUMIF(SIMULADOR2!$C$36:$C$155,B2610,SIMULADOR2!$S$36:$S$155)</f>
        <v>0</v>
      </c>
    </row>
    <row r="2611" spans="1:3" x14ac:dyDescent="0.2">
      <c r="A2611">
        <f t="shared" si="40"/>
        <v>2609</v>
      </c>
      <c r="B2611" s="28">
        <f ca="1">+IF(SIMULADOR2!$C$155&lt;TCEA!B2610+1,0,TCEA!B2610+1)</f>
        <v>47718</v>
      </c>
      <c r="C2611">
        <f ca="1">+SUMIF(SIMULADOR2!$C$36:$C$155,B2611,SIMULADOR2!$S$36:$S$155)</f>
        <v>0</v>
      </c>
    </row>
    <row r="2612" spans="1:3" x14ac:dyDescent="0.2">
      <c r="A2612">
        <f t="shared" si="40"/>
        <v>2610</v>
      </c>
      <c r="B2612" s="28">
        <f ca="1">+IF(SIMULADOR2!$C$155&lt;TCEA!B2611+1,0,TCEA!B2611+1)</f>
        <v>47719</v>
      </c>
      <c r="C2612">
        <f ca="1">+SUMIF(SIMULADOR2!$C$36:$C$155,B2612,SIMULADOR2!$S$36:$S$155)</f>
        <v>0</v>
      </c>
    </row>
    <row r="2613" spans="1:3" x14ac:dyDescent="0.2">
      <c r="A2613">
        <f t="shared" si="40"/>
        <v>2611</v>
      </c>
      <c r="B2613" s="28">
        <f ca="1">+IF(SIMULADOR2!$C$155&lt;TCEA!B2612+1,0,TCEA!B2612+1)</f>
        <v>47720</v>
      </c>
      <c r="C2613">
        <f ca="1">+SUMIF(SIMULADOR2!$C$36:$C$155,B2613,SIMULADOR2!$S$36:$S$155)</f>
        <v>0</v>
      </c>
    </row>
    <row r="2614" spans="1:3" x14ac:dyDescent="0.2">
      <c r="A2614">
        <f t="shared" si="40"/>
        <v>2612</v>
      </c>
      <c r="B2614" s="28">
        <f ca="1">+IF(SIMULADOR2!$C$155&lt;TCEA!B2613+1,0,TCEA!B2613+1)</f>
        <v>47721</v>
      </c>
      <c r="C2614">
        <f ca="1">+SUMIF(SIMULADOR2!$C$36:$C$155,B2614,SIMULADOR2!$S$36:$S$155)</f>
        <v>0</v>
      </c>
    </row>
    <row r="2615" spans="1:3" x14ac:dyDescent="0.2">
      <c r="A2615">
        <f t="shared" si="40"/>
        <v>2613</v>
      </c>
      <c r="B2615" s="28">
        <f ca="1">+IF(SIMULADOR2!$C$155&lt;TCEA!B2614+1,0,TCEA!B2614+1)</f>
        <v>47722</v>
      </c>
      <c r="C2615">
        <f ca="1">+SUMIF(SIMULADOR2!$C$36:$C$155,B2615,SIMULADOR2!$S$36:$S$155)</f>
        <v>0</v>
      </c>
    </row>
    <row r="2616" spans="1:3" x14ac:dyDescent="0.2">
      <c r="A2616">
        <f t="shared" si="40"/>
        <v>2614</v>
      </c>
      <c r="B2616" s="28">
        <f ca="1">+IF(SIMULADOR2!$C$155&lt;TCEA!B2615+1,0,TCEA!B2615+1)</f>
        <v>47723</v>
      </c>
      <c r="C2616">
        <f ca="1">+SUMIF(SIMULADOR2!$C$36:$C$155,B2616,SIMULADOR2!$S$36:$S$155)</f>
        <v>0</v>
      </c>
    </row>
    <row r="2617" spans="1:3" x14ac:dyDescent="0.2">
      <c r="A2617">
        <f t="shared" si="40"/>
        <v>2615</v>
      </c>
      <c r="B2617" s="28">
        <f ca="1">+IF(SIMULADOR2!$C$155&lt;TCEA!B2616+1,0,TCEA!B2616+1)</f>
        <v>47724</v>
      </c>
      <c r="C2617">
        <f ca="1">+SUMIF(SIMULADOR2!$C$36:$C$155,B2617,SIMULADOR2!$S$36:$S$155)</f>
        <v>0</v>
      </c>
    </row>
    <row r="2618" spans="1:3" x14ac:dyDescent="0.2">
      <c r="A2618">
        <f t="shared" si="40"/>
        <v>2616</v>
      </c>
      <c r="B2618" s="28">
        <f ca="1">+IF(SIMULADOR2!$C$155&lt;TCEA!B2617+1,0,TCEA!B2617+1)</f>
        <v>47725</v>
      </c>
      <c r="C2618">
        <f ca="1">+SUMIF(SIMULADOR2!$C$36:$C$155,B2618,SIMULADOR2!$S$36:$S$155)</f>
        <v>0</v>
      </c>
    </row>
    <row r="2619" spans="1:3" x14ac:dyDescent="0.2">
      <c r="A2619">
        <f t="shared" si="40"/>
        <v>2617</v>
      </c>
      <c r="B2619" s="28">
        <f ca="1">+IF(SIMULADOR2!$C$155&lt;TCEA!B2618+1,0,TCEA!B2618+1)</f>
        <v>47726</v>
      </c>
      <c r="C2619">
        <f ca="1">+SUMIF(SIMULADOR2!$C$36:$C$155,B2619,SIMULADOR2!$S$36:$S$155)</f>
        <v>0</v>
      </c>
    </row>
    <row r="2620" spans="1:3" x14ac:dyDescent="0.2">
      <c r="A2620">
        <f t="shared" si="40"/>
        <v>2618</v>
      </c>
      <c r="B2620" s="28">
        <f ca="1">+IF(SIMULADOR2!$C$155&lt;TCEA!B2619+1,0,TCEA!B2619+1)</f>
        <v>47727</v>
      </c>
      <c r="C2620">
        <f ca="1">+SUMIF(SIMULADOR2!$C$36:$C$155,B2620,SIMULADOR2!$S$36:$S$155)</f>
        <v>0</v>
      </c>
    </row>
    <row r="2621" spans="1:3" x14ac:dyDescent="0.2">
      <c r="A2621">
        <f t="shared" si="40"/>
        <v>2619</v>
      </c>
      <c r="B2621" s="28">
        <f ca="1">+IF(SIMULADOR2!$C$155&lt;TCEA!B2620+1,0,TCEA!B2620+1)</f>
        <v>47728</v>
      </c>
      <c r="C2621">
        <f ca="1">+SUMIF(SIMULADOR2!$C$36:$C$155,B2621,SIMULADOR2!$S$36:$S$155)</f>
        <v>0</v>
      </c>
    </row>
    <row r="2622" spans="1:3" x14ac:dyDescent="0.2">
      <c r="A2622">
        <f t="shared" si="40"/>
        <v>2620</v>
      </c>
      <c r="B2622" s="28">
        <f ca="1">+IF(SIMULADOR2!$C$155&lt;TCEA!B2621+1,0,TCEA!B2621+1)</f>
        <v>47729</v>
      </c>
      <c r="C2622">
        <f ca="1">+SUMIF(SIMULADOR2!$C$36:$C$155,B2622,SIMULADOR2!$S$36:$S$155)</f>
        <v>0</v>
      </c>
    </row>
    <row r="2623" spans="1:3" x14ac:dyDescent="0.2">
      <c r="A2623">
        <f t="shared" si="40"/>
        <v>2621</v>
      </c>
      <c r="B2623" s="28">
        <f ca="1">+IF(SIMULADOR2!$C$155&lt;TCEA!B2622+1,0,TCEA!B2622+1)</f>
        <v>47730</v>
      </c>
      <c r="C2623">
        <f ca="1">+SUMIF(SIMULADOR2!$C$36:$C$155,B2623,SIMULADOR2!$S$36:$S$155)</f>
        <v>0</v>
      </c>
    </row>
    <row r="2624" spans="1:3" x14ac:dyDescent="0.2">
      <c r="A2624">
        <f t="shared" si="40"/>
        <v>2622</v>
      </c>
      <c r="B2624" s="28">
        <f ca="1">+IF(SIMULADOR2!$C$155&lt;TCEA!B2623+1,0,TCEA!B2623+1)</f>
        <v>47731</v>
      </c>
      <c r="C2624">
        <f ca="1">+SUMIF(SIMULADOR2!$C$36:$C$155,B2624,SIMULADOR2!$S$36:$S$155)</f>
        <v>0</v>
      </c>
    </row>
    <row r="2625" spans="1:3" x14ac:dyDescent="0.2">
      <c r="A2625">
        <f t="shared" si="40"/>
        <v>2623</v>
      </c>
      <c r="B2625" s="28">
        <f ca="1">+IF(SIMULADOR2!$C$155&lt;TCEA!B2624+1,0,TCEA!B2624+1)</f>
        <v>47732</v>
      </c>
      <c r="C2625">
        <f ca="1">+SUMIF(SIMULADOR2!$C$36:$C$155,B2625,SIMULADOR2!$S$36:$S$155)</f>
        <v>0</v>
      </c>
    </row>
    <row r="2626" spans="1:3" x14ac:dyDescent="0.2">
      <c r="A2626">
        <f t="shared" si="40"/>
        <v>2624</v>
      </c>
      <c r="B2626" s="28">
        <f ca="1">+IF(SIMULADOR2!$C$155&lt;TCEA!B2625+1,0,TCEA!B2625+1)</f>
        <v>47733</v>
      </c>
      <c r="C2626">
        <f ca="1">+SUMIF(SIMULADOR2!$C$36:$C$155,B2626,SIMULADOR2!$S$36:$S$155)</f>
        <v>0</v>
      </c>
    </row>
    <row r="2627" spans="1:3" x14ac:dyDescent="0.2">
      <c r="A2627">
        <f t="shared" si="40"/>
        <v>2625</v>
      </c>
      <c r="B2627" s="28">
        <f ca="1">+IF(SIMULADOR2!$C$155&lt;TCEA!B2626+1,0,TCEA!B2626+1)</f>
        <v>47734</v>
      </c>
      <c r="C2627">
        <f ca="1">+SUMIF(SIMULADOR2!$C$36:$C$155,B2627,SIMULADOR2!$S$36:$S$155)</f>
        <v>0</v>
      </c>
    </row>
    <row r="2628" spans="1:3" x14ac:dyDescent="0.2">
      <c r="A2628">
        <f t="shared" si="40"/>
        <v>2626</v>
      </c>
      <c r="B2628" s="28">
        <f ca="1">+IF(SIMULADOR2!$C$155&lt;TCEA!B2627+1,0,TCEA!B2627+1)</f>
        <v>47735</v>
      </c>
      <c r="C2628">
        <f ca="1">+SUMIF(SIMULADOR2!$C$36:$C$155,B2628,SIMULADOR2!$S$36:$S$155)</f>
        <v>0</v>
      </c>
    </row>
    <row r="2629" spans="1:3" x14ac:dyDescent="0.2">
      <c r="A2629">
        <f t="shared" ref="A2629:A2692" si="41">+A2628+1</f>
        <v>2627</v>
      </c>
      <c r="B2629" s="28">
        <f ca="1">+IF(SIMULADOR2!$C$155&lt;TCEA!B2628+1,0,TCEA!B2628+1)</f>
        <v>47736</v>
      </c>
      <c r="C2629">
        <f ca="1">+SUMIF(SIMULADOR2!$C$36:$C$155,B2629,SIMULADOR2!$S$36:$S$155)</f>
        <v>0</v>
      </c>
    </row>
    <row r="2630" spans="1:3" x14ac:dyDescent="0.2">
      <c r="A2630">
        <f t="shared" si="41"/>
        <v>2628</v>
      </c>
      <c r="B2630" s="28">
        <f ca="1">+IF(SIMULADOR2!$C$155&lt;TCEA!B2629+1,0,TCEA!B2629+1)</f>
        <v>47737</v>
      </c>
      <c r="C2630">
        <f ca="1">+SUMIF(SIMULADOR2!$C$36:$C$155,B2630,SIMULADOR2!$S$36:$S$155)</f>
        <v>0</v>
      </c>
    </row>
    <row r="2631" spans="1:3" x14ac:dyDescent="0.2">
      <c r="A2631">
        <f t="shared" si="41"/>
        <v>2629</v>
      </c>
      <c r="B2631" s="28">
        <f ca="1">+IF(SIMULADOR2!$C$155&lt;TCEA!B2630+1,0,TCEA!B2630+1)</f>
        <v>47738</v>
      </c>
      <c r="C2631">
        <f ca="1">+SUMIF(SIMULADOR2!$C$36:$C$155,B2631,SIMULADOR2!$S$36:$S$155)</f>
        <v>0</v>
      </c>
    </row>
    <row r="2632" spans="1:3" x14ac:dyDescent="0.2">
      <c r="A2632">
        <f t="shared" si="41"/>
        <v>2630</v>
      </c>
      <c r="B2632" s="28">
        <f ca="1">+IF(SIMULADOR2!$C$155&lt;TCEA!B2631+1,0,TCEA!B2631+1)</f>
        <v>47739</v>
      </c>
      <c r="C2632">
        <f ca="1">+SUMIF(SIMULADOR2!$C$36:$C$155,B2632,SIMULADOR2!$S$36:$S$155)</f>
        <v>0</v>
      </c>
    </row>
    <row r="2633" spans="1:3" x14ac:dyDescent="0.2">
      <c r="A2633">
        <f t="shared" si="41"/>
        <v>2631</v>
      </c>
      <c r="B2633" s="28">
        <f ca="1">+IF(SIMULADOR2!$C$155&lt;TCEA!B2632+1,0,TCEA!B2632+1)</f>
        <v>47740</v>
      </c>
      <c r="C2633">
        <f ca="1">+SUMIF(SIMULADOR2!$C$36:$C$155,B2633,SIMULADOR2!$S$36:$S$155)</f>
        <v>0</v>
      </c>
    </row>
    <row r="2634" spans="1:3" x14ac:dyDescent="0.2">
      <c r="A2634">
        <f t="shared" si="41"/>
        <v>2632</v>
      </c>
      <c r="B2634" s="28">
        <f ca="1">+IF(SIMULADOR2!$C$155&lt;TCEA!B2633+1,0,TCEA!B2633+1)</f>
        <v>47741</v>
      </c>
      <c r="C2634">
        <f ca="1">+SUMIF(SIMULADOR2!$C$36:$C$155,B2634,SIMULADOR2!$S$36:$S$155)</f>
        <v>0</v>
      </c>
    </row>
    <row r="2635" spans="1:3" x14ac:dyDescent="0.2">
      <c r="A2635">
        <f t="shared" si="41"/>
        <v>2633</v>
      </c>
      <c r="B2635" s="28">
        <f ca="1">+IF(SIMULADOR2!$C$155&lt;TCEA!B2634+1,0,TCEA!B2634+1)</f>
        <v>47742</v>
      </c>
      <c r="C2635">
        <f ca="1">+SUMIF(SIMULADOR2!$C$36:$C$155,B2635,SIMULADOR2!$S$36:$S$155)</f>
        <v>0</v>
      </c>
    </row>
    <row r="2636" spans="1:3" x14ac:dyDescent="0.2">
      <c r="A2636">
        <f t="shared" si="41"/>
        <v>2634</v>
      </c>
      <c r="B2636" s="28">
        <f ca="1">+IF(SIMULADOR2!$C$155&lt;TCEA!B2635+1,0,TCEA!B2635+1)</f>
        <v>47743</v>
      </c>
      <c r="C2636">
        <f ca="1">+SUMIF(SIMULADOR2!$C$36:$C$155,B2636,SIMULADOR2!$S$36:$S$155)</f>
        <v>0</v>
      </c>
    </row>
    <row r="2637" spans="1:3" x14ac:dyDescent="0.2">
      <c r="A2637">
        <f t="shared" si="41"/>
        <v>2635</v>
      </c>
      <c r="B2637" s="28">
        <f ca="1">+IF(SIMULADOR2!$C$155&lt;TCEA!B2636+1,0,TCEA!B2636+1)</f>
        <v>47744</v>
      </c>
      <c r="C2637">
        <f ca="1">+SUMIF(SIMULADOR2!$C$36:$C$155,B2637,SIMULADOR2!$S$36:$S$155)</f>
        <v>0</v>
      </c>
    </row>
    <row r="2638" spans="1:3" x14ac:dyDescent="0.2">
      <c r="A2638">
        <f t="shared" si="41"/>
        <v>2636</v>
      </c>
      <c r="B2638" s="28">
        <f ca="1">+IF(SIMULADOR2!$C$155&lt;TCEA!B2637+1,0,TCEA!B2637+1)</f>
        <v>47745</v>
      </c>
      <c r="C2638">
        <f ca="1">+SUMIF(SIMULADOR2!$C$36:$C$155,B2638,SIMULADOR2!$S$36:$S$155)</f>
        <v>0</v>
      </c>
    </row>
    <row r="2639" spans="1:3" x14ac:dyDescent="0.2">
      <c r="A2639">
        <f t="shared" si="41"/>
        <v>2637</v>
      </c>
      <c r="B2639" s="28">
        <f ca="1">+IF(SIMULADOR2!$C$155&lt;TCEA!B2638+1,0,TCEA!B2638+1)</f>
        <v>47746</v>
      </c>
      <c r="C2639">
        <f ca="1">+SUMIF(SIMULADOR2!$C$36:$C$155,B2639,SIMULADOR2!$S$36:$S$155)</f>
        <v>0</v>
      </c>
    </row>
    <row r="2640" spans="1:3" x14ac:dyDescent="0.2">
      <c r="A2640">
        <f t="shared" si="41"/>
        <v>2638</v>
      </c>
      <c r="B2640" s="28">
        <f ca="1">+IF(SIMULADOR2!$C$155&lt;TCEA!B2639+1,0,TCEA!B2639+1)</f>
        <v>47747</v>
      </c>
      <c r="C2640">
        <f ca="1">+SUMIF(SIMULADOR2!$C$36:$C$155,B2640,SIMULADOR2!$S$36:$S$155)</f>
        <v>0</v>
      </c>
    </row>
    <row r="2641" spans="1:3" x14ac:dyDescent="0.2">
      <c r="A2641">
        <f t="shared" si="41"/>
        <v>2639</v>
      </c>
      <c r="B2641" s="28">
        <f ca="1">+IF(SIMULADOR2!$C$155&lt;TCEA!B2640+1,0,TCEA!B2640+1)</f>
        <v>47748</v>
      </c>
      <c r="C2641">
        <f ca="1">+SUMIF(SIMULADOR2!$C$36:$C$155,B2641,SIMULADOR2!$S$36:$S$155)</f>
        <v>0</v>
      </c>
    </row>
    <row r="2642" spans="1:3" x14ac:dyDescent="0.2">
      <c r="A2642">
        <f t="shared" si="41"/>
        <v>2640</v>
      </c>
      <c r="B2642" s="28">
        <f ca="1">+IF(SIMULADOR2!$C$155&lt;TCEA!B2641+1,0,TCEA!B2641+1)</f>
        <v>47749</v>
      </c>
      <c r="C2642">
        <f ca="1">+SUMIF(SIMULADOR2!$C$36:$C$155,B2642,SIMULADOR2!$S$36:$S$155)</f>
        <v>0</v>
      </c>
    </row>
    <row r="2643" spans="1:3" x14ac:dyDescent="0.2">
      <c r="A2643">
        <f t="shared" si="41"/>
        <v>2641</v>
      </c>
      <c r="B2643" s="28">
        <f ca="1">+IF(SIMULADOR2!$C$155&lt;TCEA!B2642+1,0,TCEA!B2642+1)</f>
        <v>47750</v>
      </c>
      <c r="C2643">
        <f ca="1">+SUMIF(SIMULADOR2!$C$36:$C$155,B2643,SIMULADOR2!$S$36:$S$155)</f>
        <v>0</v>
      </c>
    </row>
    <row r="2644" spans="1:3" x14ac:dyDescent="0.2">
      <c r="A2644">
        <f t="shared" si="41"/>
        <v>2642</v>
      </c>
      <c r="B2644" s="28">
        <f ca="1">+IF(SIMULADOR2!$C$155&lt;TCEA!B2643+1,0,TCEA!B2643+1)</f>
        <v>47751</v>
      </c>
      <c r="C2644">
        <f ca="1">+SUMIF(SIMULADOR2!$C$36:$C$155,B2644,SIMULADOR2!$S$36:$S$155)</f>
        <v>0</v>
      </c>
    </row>
    <row r="2645" spans="1:3" x14ac:dyDescent="0.2">
      <c r="A2645">
        <f t="shared" si="41"/>
        <v>2643</v>
      </c>
      <c r="B2645" s="28">
        <f ca="1">+IF(SIMULADOR2!$C$155&lt;TCEA!B2644+1,0,TCEA!B2644+1)</f>
        <v>47752</v>
      </c>
      <c r="C2645">
        <f ca="1">+SUMIF(SIMULADOR2!$C$36:$C$155,B2645,SIMULADOR2!$S$36:$S$155)</f>
        <v>0</v>
      </c>
    </row>
    <row r="2646" spans="1:3" x14ac:dyDescent="0.2">
      <c r="A2646">
        <f t="shared" si="41"/>
        <v>2644</v>
      </c>
      <c r="B2646" s="28">
        <f ca="1">+IF(SIMULADOR2!$C$155&lt;TCEA!B2645+1,0,TCEA!B2645+1)</f>
        <v>47753</v>
      </c>
      <c r="C2646">
        <f ca="1">+SUMIF(SIMULADOR2!$C$36:$C$155,B2646,SIMULADOR2!$S$36:$S$155)</f>
        <v>0</v>
      </c>
    </row>
    <row r="2647" spans="1:3" x14ac:dyDescent="0.2">
      <c r="A2647">
        <f t="shared" si="41"/>
        <v>2645</v>
      </c>
      <c r="B2647" s="28">
        <f ca="1">+IF(SIMULADOR2!$C$155&lt;TCEA!B2646+1,0,TCEA!B2646+1)</f>
        <v>47754</v>
      </c>
      <c r="C2647">
        <f ca="1">+SUMIF(SIMULADOR2!$C$36:$C$155,B2647,SIMULADOR2!$S$36:$S$155)</f>
        <v>0</v>
      </c>
    </row>
    <row r="2648" spans="1:3" x14ac:dyDescent="0.2">
      <c r="A2648">
        <f t="shared" si="41"/>
        <v>2646</v>
      </c>
      <c r="B2648" s="28">
        <f ca="1">+IF(SIMULADOR2!$C$155&lt;TCEA!B2647+1,0,TCEA!B2647+1)</f>
        <v>47755</v>
      </c>
      <c r="C2648">
        <f ca="1">+SUMIF(SIMULADOR2!$C$36:$C$155,B2648,SIMULADOR2!$S$36:$S$155)</f>
        <v>0</v>
      </c>
    </row>
    <row r="2649" spans="1:3" x14ac:dyDescent="0.2">
      <c r="A2649">
        <f t="shared" si="41"/>
        <v>2647</v>
      </c>
      <c r="B2649" s="28">
        <f ca="1">+IF(SIMULADOR2!$C$155&lt;TCEA!B2648+1,0,TCEA!B2648+1)</f>
        <v>47756</v>
      </c>
      <c r="C2649">
        <f ca="1">+SUMIF(SIMULADOR2!$C$36:$C$155,B2649,SIMULADOR2!$S$36:$S$155)</f>
        <v>0</v>
      </c>
    </row>
    <row r="2650" spans="1:3" x14ac:dyDescent="0.2">
      <c r="A2650">
        <f t="shared" si="41"/>
        <v>2648</v>
      </c>
      <c r="B2650" s="28">
        <f ca="1">+IF(SIMULADOR2!$C$155&lt;TCEA!B2649+1,0,TCEA!B2649+1)</f>
        <v>47757</v>
      </c>
      <c r="C2650">
        <f ca="1">+SUMIF(SIMULADOR2!$C$36:$C$155,B2650,SIMULADOR2!$S$36:$S$155)</f>
        <v>0</v>
      </c>
    </row>
    <row r="2651" spans="1:3" x14ac:dyDescent="0.2">
      <c r="A2651">
        <f t="shared" si="41"/>
        <v>2649</v>
      </c>
      <c r="B2651" s="28">
        <f ca="1">+IF(SIMULADOR2!$C$155&lt;TCEA!B2650+1,0,TCEA!B2650+1)</f>
        <v>47758</v>
      </c>
      <c r="C2651">
        <f ca="1">+SUMIF(SIMULADOR2!$C$36:$C$155,B2651,SIMULADOR2!$S$36:$S$155)</f>
        <v>0</v>
      </c>
    </row>
    <row r="2652" spans="1:3" x14ac:dyDescent="0.2">
      <c r="A2652">
        <f t="shared" si="41"/>
        <v>2650</v>
      </c>
      <c r="B2652" s="28">
        <f ca="1">+IF(SIMULADOR2!$C$155&lt;TCEA!B2651+1,0,TCEA!B2651+1)</f>
        <v>47759</v>
      </c>
      <c r="C2652">
        <f ca="1">+SUMIF(SIMULADOR2!$C$36:$C$155,B2652,SIMULADOR2!$S$36:$S$155)</f>
        <v>0</v>
      </c>
    </row>
    <row r="2653" spans="1:3" x14ac:dyDescent="0.2">
      <c r="A2653">
        <f t="shared" si="41"/>
        <v>2651</v>
      </c>
      <c r="B2653" s="28">
        <f ca="1">+IF(SIMULADOR2!$C$155&lt;TCEA!B2652+1,0,TCEA!B2652+1)</f>
        <v>47760</v>
      </c>
      <c r="C2653">
        <f ca="1">+SUMIF(SIMULADOR2!$C$36:$C$155,B2653,SIMULADOR2!$S$36:$S$155)</f>
        <v>0</v>
      </c>
    </row>
    <row r="2654" spans="1:3" x14ac:dyDescent="0.2">
      <c r="A2654">
        <f t="shared" si="41"/>
        <v>2652</v>
      </c>
      <c r="B2654" s="28">
        <f ca="1">+IF(SIMULADOR2!$C$155&lt;TCEA!B2653+1,0,TCEA!B2653+1)</f>
        <v>47761</v>
      </c>
      <c r="C2654">
        <f ca="1">+SUMIF(SIMULADOR2!$C$36:$C$155,B2654,SIMULADOR2!$S$36:$S$155)</f>
        <v>0</v>
      </c>
    </row>
    <row r="2655" spans="1:3" x14ac:dyDescent="0.2">
      <c r="A2655">
        <f t="shared" si="41"/>
        <v>2653</v>
      </c>
      <c r="B2655" s="28">
        <f ca="1">+IF(SIMULADOR2!$C$155&lt;TCEA!B2654+1,0,TCEA!B2654+1)</f>
        <v>47762</v>
      </c>
      <c r="C2655">
        <f ca="1">+SUMIF(SIMULADOR2!$C$36:$C$155,B2655,SIMULADOR2!$S$36:$S$155)</f>
        <v>0</v>
      </c>
    </row>
    <row r="2656" spans="1:3" x14ac:dyDescent="0.2">
      <c r="A2656">
        <f t="shared" si="41"/>
        <v>2654</v>
      </c>
      <c r="B2656" s="28">
        <f ca="1">+IF(SIMULADOR2!$C$155&lt;TCEA!B2655+1,0,TCEA!B2655+1)</f>
        <v>47763</v>
      </c>
      <c r="C2656">
        <f ca="1">+SUMIF(SIMULADOR2!$C$36:$C$155,B2656,SIMULADOR2!$S$36:$S$155)</f>
        <v>0</v>
      </c>
    </row>
    <row r="2657" spans="1:3" x14ac:dyDescent="0.2">
      <c r="A2657">
        <f t="shared" si="41"/>
        <v>2655</v>
      </c>
      <c r="B2657" s="28">
        <f ca="1">+IF(SIMULADOR2!$C$155&lt;TCEA!B2656+1,0,TCEA!B2656+1)</f>
        <v>47764</v>
      </c>
      <c r="C2657">
        <f ca="1">+SUMIF(SIMULADOR2!$C$36:$C$155,B2657,SIMULADOR2!$S$36:$S$155)</f>
        <v>0</v>
      </c>
    </row>
    <row r="2658" spans="1:3" x14ac:dyDescent="0.2">
      <c r="A2658">
        <f t="shared" si="41"/>
        <v>2656</v>
      </c>
      <c r="B2658" s="28">
        <f ca="1">+IF(SIMULADOR2!$C$155&lt;TCEA!B2657+1,0,TCEA!B2657+1)</f>
        <v>47765</v>
      </c>
      <c r="C2658">
        <f ca="1">+SUMIF(SIMULADOR2!$C$36:$C$155,B2658,SIMULADOR2!$S$36:$S$155)</f>
        <v>0</v>
      </c>
    </row>
    <row r="2659" spans="1:3" x14ac:dyDescent="0.2">
      <c r="A2659">
        <f t="shared" si="41"/>
        <v>2657</v>
      </c>
      <c r="B2659" s="28">
        <f ca="1">+IF(SIMULADOR2!$C$155&lt;TCEA!B2658+1,0,TCEA!B2658+1)</f>
        <v>47766</v>
      </c>
      <c r="C2659">
        <f ca="1">+SUMIF(SIMULADOR2!$C$36:$C$155,B2659,SIMULADOR2!$S$36:$S$155)</f>
        <v>0</v>
      </c>
    </row>
    <row r="2660" spans="1:3" x14ac:dyDescent="0.2">
      <c r="A2660">
        <f t="shared" si="41"/>
        <v>2658</v>
      </c>
      <c r="B2660" s="28">
        <f ca="1">+IF(SIMULADOR2!$C$155&lt;TCEA!B2659+1,0,TCEA!B2659+1)</f>
        <v>47767</v>
      </c>
      <c r="C2660">
        <f ca="1">+SUMIF(SIMULADOR2!$C$36:$C$155,B2660,SIMULADOR2!$S$36:$S$155)</f>
        <v>0</v>
      </c>
    </row>
    <row r="2661" spans="1:3" x14ac:dyDescent="0.2">
      <c r="A2661">
        <f t="shared" si="41"/>
        <v>2659</v>
      </c>
      <c r="B2661" s="28">
        <f ca="1">+IF(SIMULADOR2!$C$155&lt;TCEA!B2660+1,0,TCEA!B2660+1)</f>
        <v>47768</v>
      </c>
      <c r="C2661">
        <f ca="1">+SUMIF(SIMULADOR2!$C$36:$C$155,B2661,SIMULADOR2!$S$36:$S$155)</f>
        <v>0</v>
      </c>
    </row>
    <row r="2662" spans="1:3" x14ac:dyDescent="0.2">
      <c r="A2662">
        <f t="shared" si="41"/>
        <v>2660</v>
      </c>
      <c r="B2662" s="28">
        <f ca="1">+IF(SIMULADOR2!$C$155&lt;TCEA!B2661+1,0,TCEA!B2661+1)</f>
        <v>47769</v>
      </c>
      <c r="C2662">
        <f ca="1">+SUMIF(SIMULADOR2!$C$36:$C$155,B2662,SIMULADOR2!$S$36:$S$155)</f>
        <v>0</v>
      </c>
    </row>
    <row r="2663" spans="1:3" x14ac:dyDescent="0.2">
      <c r="A2663">
        <f t="shared" si="41"/>
        <v>2661</v>
      </c>
      <c r="B2663" s="28">
        <f ca="1">+IF(SIMULADOR2!$C$155&lt;TCEA!B2662+1,0,TCEA!B2662+1)</f>
        <v>47770</v>
      </c>
      <c r="C2663">
        <f ca="1">+SUMIF(SIMULADOR2!$C$36:$C$155,B2663,SIMULADOR2!$S$36:$S$155)</f>
        <v>0</v>
      </c>
    </row>
    <row r="2664" spans="1:3" x14ac:dyDescent="0.2">
      <c r="A2664">
        <f t="shared" si="41"/>
        <v>2662</v>
      </c>
      <c r="B2664" s="28">
        <f ca="1">+IF(SIMULADOR2!$C$155&lt;TCEA!B2663+1,0,TCEA!B2663+1)</f>
        <v>47771</v>
      </c>
      <c r="C2664">
        <f ca="1">+SUMIF(SIMULADOR2!$C$36:$C$155,B2664,SIMULADOR2!$S$36:$S$155)</f>
        <v>0</v>
      </c>
    </row>
    <row r="2665" spans="1:3" x14ac:dyDescent="0.2">
      <c r="A2665">
        <f t="shared" si="41"/>
        <v>2663</v>
      </c>
      <c r="B2665" s="28">
        <f ca="1">+IF(SIMULADOR2!$C$155&lt;TCEA!B2664+1,0,TCEA!B2664+1)</f>
        <v>47772</v>
      </c>
      <c r="C2665">
        <f ca="1">+SUMIF(SIMULADOR2!$C$36:$C$155,B2665,SIMULADOR2!$S$36:$S$155)</f>
        <v>0</v>
      </c>
    </row>
    <row r="2666" spans="1:3" x14ac:dyDescent="0.2">
      <c r="A2666">
        <f t="shared" si="41"/>
        <v>2664</v>
      </c>
      <c r="B2666" s="28">
        <f ca="1">+IF(SIMULADOR2!$C$155&lt;TCEA!B2665+1,0,TCEA!B2665+1)</f>
        <v>47773</v>
      </c>
      <c r="C2666">
        <f ca="1">+SUMIF(SIMULADOR2!$C$36:$C$155,B2666,SIMULADOR2!$S$36:$S$155)</f>
        <v>0</v>
      </c>
    </row>
    <row r="2667" spans="1:3" x14ac:dyDescent="0.2">
      <c r="A2667">
        <f t="shared" si="41"/>
        <v>2665</v>
      </c>
      <c r="B2667" s="28">
        <f ca="1">+IF(SIMULADOR2!$C$155&lt;TCEA!B2666+1,0,TCEA!B2666+1)</f>
        <v>47774</v>
      </c>
      <c r="C2667">
        <f ca="1">+SUMIF(SIMULADOR2!$C$36:$C$155,B2667,SIMULADOR2!$S$36:$S$155)</f>
        <v>0</v>
      </c>
    </row>
    <row r="2668" spans="1:3" x14ac:dyDescent="0.2">
      <c r="A2668">
        <f t="shared" si="41"/>
        <v>2666</v>
      </c>
      <c r="B2668" s="28">
        <f ca="1">+IF(SIMULADOR2!$C$155&lt;TCEA!B2667+1,0,TCEA!B2667+1)</f>
        <v>47775</v>
      </c>
      <c r="C2668">
        <f ca="1">+SUMIF(SIMULADOR2!$C$36:$C$155,B2668,SIMULADOR2!$S$36:$S$155)</f>
        <v>0</v>
      </c>
    </row>
    <row r="2669" spans="1:3" x14ac:dyDescent="0.2">
      <c r="A2669">
        <f t="shared" si="41"/>
        <v>2667</v>
      </c>
      <c r="B2669" s="28">
        <f ca="1">+IF(SIMULADOR2!$C$155&lt;TCEA!B2668+1,0,TCEA!B2668+1)</f>
        <v>47776</v>
      </c>
      <c r="C2669">
        <f ca="1">+SUMIF(SIMULADOR2!$C$36:$C$155,B2669,SIMULADOR2!$S$36:$S$155)</f>
        <v>0</v>
      </c>
    </row>
    <row r="2670" spans="1:3" x14ac:dyDescent="0.2">
      <c r="A2670">
        <f t="shared" si="41"/>
        <v>2668</v>
      </c>
      <c r="B2670" s="28">
        <f ca="1">+IF(SIMULADOR2!$C$155&lt;TCEA!B2669+1,0,TCEA!B2669+1)</f>
        <v>47777</v>
      </c>
      <c r="C2670">
        <f ca="1">+SUMIF(SIMULADOR2!$C$36:$C$155,B2670,SIMULADOR2!$S$36:$S$155)</f>
        <v>0</v>
      </c>
    </row>
    <row r="2671" spans="1:3" x14ac:dyDescent="0.2">
      <c r="A2671">
        <f t="shared" si="41"/>
        <v>2669</v>
      </c>
      <c r="B2671" s="28">
        <f ca="1">+IF(SIMULADOR2!$C$155&lt;TCEA!B2670+1,0,TCEA!B2670+1)</f>
        <v>47778</v>
      </c>
      <c r="C2671">
        <f ca="1">+SUMIF(SIMULADOR2!$C$36:$C$155,B2671,SIMULADOR2!$S$36:$S$155)</f>
        <v>0</v>
      </c>
    </row>
    <row r="2672" spans="1:3" x14ac:dyDescent="0.2">
      <c r="A2672">
        <f t="shared" si="41"/>
        <v>2670</v>
      </c>
      <c r="B2672" s="28">
        <f ca="1">+IF(SIMULADOR2!$C$155&lt;TCEA!B2671+1,0,TCEA!B2671+1)</f>
        <v>47779</v>
      </c>
      <c r="C2672">
        <f ca="1">+SUMIF(SIMULADOR2!$C$36:$C$155,B2672,SIMULADOR2!$S$36:$S$155)</f>
        <v>0</v>
      </c>
    </row>
    <row r="2673" spans="1:3" x14ac:dyDescent="0.2">
      <c r="A2673">
        <f t="shared" si="41"/>
        <v>2671</v>
      </c>
      <c r="B2673" s="28">
        <f ca="1">+IF(SIMULADOR2!$C$155&lt;TCEA!B2672+1,0,TCEA!B2672+1)</f>
        <v>47780</v>
      </c>
      <c r="C2673">
        <f ca="1">+SUMIF(SIMULADOR2!$C$36:$C$155,B2673,SIMULADOR2!$S$36:$S$155)</f>
        <v>0</v>
      </c>
    </row>
    <row r="2674" spans="1:3" x14ac:dyDescent="0.2">
      <c r="A2674">
        <f t="shared" si="41"/>
        <v>2672</v>
      </c>
      <c r="B2674" s="28">
        <f ca="1">+IF(SIMULADOR2!$C$155&lt;TCEA!B2673+1,0,TCEA!B2673+1)</f>
        <v>47781</v>
      </c>
      <c r="C2674">
        <f ca="1">+SUMIF(SIMULADOR2!$C$36:$C$155,B2674,SIMULADOR2!$S$36:$S$155)</f>
        <v>0</v>
      </c>
    </row>
    <row r="2675" spans="1:3" x14ac:dyDescent="0.2">
      <c r="A2675">
        <f t="shared" si="41"/>
        <v>2673</v>
      </c>
      <c r="B2675" s="28">
        <f ca="1">+IF(SIMULADOR2!$C$155&lt;TCEA!B2674+1,0,TCEA!B2674+1)</f>
        <v>47782</v>
      </c>
      <c r="C2675">
        <f ca="1">+SUMIF(SIMULADOR2!$C$36:$C$155,B2675,SIMULADOR2!$S$36:$S$155)</f>
        <v>0</v>
      </c>
    </row>
    <row r="2676" spans="1:3" x14ac:dyDescent="0.2">
      <c r="A2676">
        <f t="shared" si="41"/>
        <v>2674</v>
      </c>
      <c r="B2676" s="28">
        <f ca="1">+IF(SIMULADOR2!$C$155&lt;TCEA!B2675+1,0,TCEA!B2675+1)</f>
        <v>47783</v>
      </c>
      <c r="C2676">
        <f ca="1">+SUMIF(SIMULADOR2!$C$36:$C$155,B2676,SIMULADOR2!$S$36:$S$155)</f>
        <v>0</v>
      </c>
    </row>
    <row r="2677" spans="1:3" x14ac:dyDescent="0.2">
      <c r="A2677">
        <f t="shared" si="41"/>
        <v>2675</v>
      </c>
      <c r="B2677" s="28">
        <f ca="1">+IF(SIMULADOR2!$C$155&lt;TCEA!B2676+1,0,TCEA!B2676+1)</f>
        <v>47784</v>
      </c>
      <c r="C2677">
        <f ca="1">+SUMIF(SIMULADOR2!$C$36:$C$155,B2677,SIMULADOR2!$S$36:$S$155)</f>
        <v>0</v>
      </c>
    </row>
    <row r="2678" spans="1:3" x14ac:dyDescent="0.2">
      <c r="A2678">
        <f t="shared" si="41"/>
        <v>2676</v>
      </c>
      <c r="B2678" s="28">
        <f ca="1">+IF(SIMULADOR2!$C$155&lt;TCEA!B2677+1,0,TCEA!B2677+1)</f>
        <v>47785</v>
      </c>
      <c r="C2678">
        <f ca="1">+SUMIF(SIMULADOR2!$C$36:$C$155,B2678,SIMULADOR2!$S$36:$S$155)</f>
        <v>0</v>
      </c>
    </row>
    <row r="2679" spans="1:3" x14ac:dyDescent="0.2">
      <c r="A2679">
        <f t="shared" si="41"/>
        <v>2677</v>
      </c>
      <c r="B2679" s="28">
        <f ca="1">+IF(SIMULADOR2!$C$155&lt;TCEA!B2678+1,0,TCEA!B2678+1)</f>
        <v>47786</v>
      </c>
      <c r="C2679">
        <f ca="1">+SUMIF(SIMULADOR2!$C$36:$C$155,B2679,SIMULADOR2!$S$36:$S$155)</f>
        <v>0</v>
      </c>
    </row>
    <row r="2680" spans="1:3" x14ac:dyDescent="0.2">
      <c r="A2680">
        <f t="shared" si="41"/>
        <v>2678</v>
      </c>
      <c r="B2680" s="28">
        <f ca="1">+IF(SIMULADOR2!$C$155&lt;TCEA!B2679+1,0,TCEA!B2679+1)</f>
        <v>47787</v>
      </c>
      <c r="C2680">
        <f ca="1">+SUMIF(SIMULADOR2!$C$36:$C$155,B2680,SIMULADOR2!$S$36:$S$155)</f>
        <v>0</v>
      </c>
    </row>
    <row r="2681" spans="1:3" x14ac:dyDescent="0.2">
      <c r="A2681">
        <f t="shared" si="41"/>
        <v>2679</v>
      </c>
      <c r="B2681" s="28">
        <f ca="1">+IF(SIMULADOR2!$C$155&lt;TCEA!B2680+1,0,TCEA!B2680+1)</f>
        <v>47788</v>
      </c>
      <c r="C2681">
        <f ca="1">+SUMIF(SIMULADOR2!$C$36:$C$155,B2681,SIMULADOR2!$S$36:$S$155)</f>
        <v>0</v>
      </c>
    </row>
    <row r="2682" spans="1:3" x14ac:dyDescent="0.2">
      <c r="A2682">
        <f t="shared" si="41"/>
        <v>2680</v>
      </c>
      <c r="B2682" s="28">
        <f ca="1">+IF(SIMULADOR2!$C$155&lt;TCEA!B2681+1,0,TCEA!B2681+1)</f>
        <v>47789</v>
      </c>
      <c r="C2682">
        <f ca="1">+SUMIF(SIMULADOR2!$C$36:$C$155,B2682,SIMULADOR2!$S$36:$S$155)</f>
        <v>0</v>
      </c>
    </row>
    <row r="2683" spans="1:3" x14ac:dyDescent="0.2">
      <c r="A2683">
        <f t="shared" si="41"/>
        <v>2681</v>
      </c>
      <c r="B2683" s="28">
        <f ca="1">+IF(SIMULADOR2!$C$155&lt;TCEA!B2682+1,0,TCEA!B2682+1)</f>
        <v>47790</v>
      </c>
      <c r="C2683">
        <f ca="1">+SUMIF(SIMULADOR2!$C$36:$C$155,B2683,SIMULADOR2!$S$36:$S$155)</f>
        <v>0</v>
      </c>
    </row>
    <row r="2684" spans="1:3" x14ac:dyDescent="0.2">
      <c r="A2684">
        <f t="shared" si="41"/>
        <v>2682</v>
      </c>
      <c r="B2684" s="28">
        <f ca="1">+IF(SIMULADOR2!$C$155&lt;TCEA!B2683+1,0,TCEA!B2683+1)</f>
        <v>47791</v>
      </c>
      <c r="C2684">
        <f ca="1">+SUMIF(SIMULADOR2!$C$36:$C$155,B2684,SIMULADOR2!$S$36:$S$155)</f>
        <v>0</v>
      </c>
    </row>
    <row r="2685" spans="1:3" x14ac:dyDescent="0.2">
      <c r="A2685">
        <f t="shared" si="41"/>
        <v>2683</v>
      </c>
      <c r="B2685" s="28">
        <f ca="1">+IF(SIMULADOR2!$C$155&lt;TCEA!B2684+1,0,TCEA!B2684+1)</f>
        <v>47792</v>
      </c>
      <c r="C2685">
        <f ca="1">+SUMIF(SIMULADOR2!$C$36:$C$155,B2685,SIMULADOR2!$S$36:$S$155)</f>
        <v>0</v>
      </c>
    </row>
    <row r="2686" spans="1:3" x14ac:dyDescent="0.2">
      <c r="A2686">
        <f t="shared" si="41"/>
        <v>2684</v>
      </c>
      <c r="B2686" s="28">
        <f ca="1">+IF(SIMULADOR2!$C$155&lt;TCEA!B2685+1,0,TCEA!B2685+1)</f>
        <v>47793</v>
      </c>
      <c r="C2686">
        <f ca="1">+SUMIF(SIMULADOR2!$C$36:$C$155,B2686,SIMULADOR2!$S$36:$S$155)</f>
        <v>0</v>
      </c>
    </row>
    <row r="2687" spans="1:3" x14ac:dyDescent="0.2">
      <c r="A2687">
        <f t="shared" si="41"/>
        <v>2685</v>
      </c>
      <c r="B2687" s="28">
        <f ca="1">+IF(SIMULADOR2!$C$155&lt;TCEA!B2686+1,0,TCEA!B2686+1)</f>
        <v>47794</v>
      </c>
      <c r="C2687">
        <f ca="1">+SUMIF(SIMULADOR2!$C$36:$C$155,B2687,SIMULADOR2!$S$36:$S$155)</f>
        <v>0</v>
      </c>
    </row>
    <row r="2688" spans="1:3" x14ac:dyDescent="0.2">
      <c r="A2688">
        <f t="shared" si="41"/>
        <v>2686</v>
      </c>
      <c r="B2688" s="28">
        <f ca="1">+IF(SIMULADOR2!$C$155&lt;TCEA!B2687+1,0,TCEA!B2687+1)</f>
        <v>47795</v>
      </c>
      <c r="C2688">
        <f ca="1">+SUMIF(SIMULADOR2!$C$36:$C$155,B2688,SIMULADOR2!$S$36:$S$155)</f>
        <v>0</v>
      </c>
    </row>
    <row r="2689" spans="1:3" x14ac:dyDescent="0.2">
      <c r="A2689">
        <f t="shared" si="41"/>
        <v>2687</v>
      </c>
      <c r="B2689" s="28">
        <f ca="1">+IF(SIMULADOR2!$C$155&lt;TCEA!B2688+1,0,TCEA!B2688+1)</f>
        <v>47796</v>
      </c>
      <c r="C2689">
        <f ca="1">+SUMIF(SIMULADOR2!$C$36:$C$155,B2689,SIMULADOR2!$S$36:$S$155)</f>
        <v>0</v>
      </c>
    </row>
    <row r="2690" spans="1:3" x14ac:dyDescent="0.2">
      <c r="A2690">
        <f t="shared" si="41"/>
        <v>2688</v>
      </c>
      <c r="B2690" s="28">
        <f ca="1">+IF(SIMULADOR2!$C$155&lt;TCEA!B2689+1,0,TCEA!B2689+1)</f>
        <v>47797</v>
      </c>
      <c r="C2690">
        <f ca="1">+SUMIF(SIMULADOR2!$C$36:$C$155,B2690,SIMULADOR2!$S$36:$S$155)</f>
        <v>0</v>
      </c>
    </row>
    <row r="2691" spans="1:3" x14ac:dyDescent="0.2">
      <c r="A2691">
        <f t="shared" si="41"/>
        <v>2689</v>
      </c>
      <c r="B2691" s="28">
        <f ca="1">+IF(SIMULADOR2!$C$155&lt;TCEA!B2690+1,0,TCEA!B2690+1)</f>
        <v>47798</v>
      </c>
      <c r="C2691">
        <f ca="1">+SUMIF(SIMULADOR2!$C$36:$C$155,B2691,SIMULADOR2!$S$36:$S$155)</f>
        <v>0</v>
      </c>
    </row>
    <row r="2692" spans="1:3" x14ac:dyDescent="0.2">
      <c r="A2692">
        <f t="shared" si="41"/>
        <v>2690</v>
      </c>
      <c r="B2692" s="28">
        <f ca="1">+IF(SIMULADOR2!$C$155&lt;TCEA!B2691+1,0,TCEA!B2691+1)</f>
        <v>47799</v>
      </c>
      <c r="C2692">
        <f ca="1">+SUMIF(SIMULADOR2!$C$36:$C$155,B2692,SIMULADOR2!$S$36:$S$155)</f>
        <v>0</v>
      </c>
    </row>
    <row r="2693" spans="1:3" x14ac:dyDescent="0.2">
      <c r="A2693">
        <f t="shared" ref="A2693:A2756" si="42">+A2692+1</f>
        <v>2691</v>
      </c>
      <c r="B2693" s="28">
        <f ca="1">+IF(SIMULADOR2!$C$155&lt;TCEA!B2692+1,0,TCEA!B2692+1)</f>
        <v>47800</v>
      </c>
      <c r="C2693">
        <f ca="1">+SUMIF(SIMULADOR2!$C$36:$C$155,B2693,SIMULADOR2!$S$36:$S$155)</f>
        <v>0</v>
      </c>
    </row>
    <row r="2694" spans="1:3" x14ac:dyDescent="0.2">
      <c r="A2694">
        <f t="shared" si="42"/>
        <v>2692</v>
      </c>
      <c r="B2694" s="28">
        <f ca="1">+IF(SIMULADOR2!$C$155&lt;TCEA!B2693+1,0,TCEA!B2693+1)</f>
        <v>47801</v>
      </c>
      <c r="C2694">
        <f ca="1">+SUMIF(SIMULADOR2!$C$36:$C$155,B2694,SIMULADOR2!$S$36:$S$155)</f>
        <v>0</v>
      </c>
    </row>
    <row r="2695" spans="1:3" x14ac:dyDescent="0.2">
      <c r="A2695">
        <f t="shared" si="42"/>
        <v>2693</v>
      </c>
      <c r="B2695" s="28">
        <f ca="1">+IF(SIMULADOR2!$C$155&lt;TCEA!B2694+1,0,TCEA!B2694+1)</f>
        <v>47802</v>
      </c>
      <c r="C2695">
        <f ca="1">+SUMIF(SIMULADOR2!$C$36:$C$155,B2695,SIMULADOR2!$S$36:$S$155)</f>
        <v>0</v>
      </c>
    </row>
    <row r="2696" spans="1:3" x14ac:dyDescent="0.2">
      <c r="A2696">
        <f t="shared" si="42"/>
        <v>2694</v>
      </c>
      <c r="B2696" s="28">
        <f ca="1">+IF(SIMULADOR2!$C$155&lt;TCEA!B2695+1,0,TCEA!B2695+1)</f>
        <v>47803</v>
      </c>
      <c r="C2696">
        <f ca="1">+SUMIF(SIMULADOR2!$C$36:$C$155,B2696,SIMULADOR2!$S$36:$S$155)</f>
        <v>0</v>
      </c>
    </row>
    <row r="2697" spans="1:3" x14ac:dyDescent="0.2">
      <c r="A2697">
        <f t="shared" si="42"/>
        <v>2695</v>
      </c>
      <c r="B2697" s="28">
        <f ca="1">+IF(SIMULADOR2!$C$155&lt;TCEA!B2696+1,0,TCEA!B2696+1)</f>
        <v>47804</v>
      </c>
      <c r="C2697">
        <f ca="1">+SUMIF(SIMULADOR2!$C$36:$C$155,B2697,SIMULADOR2!$S$36:$S$155)</f>
        <v>0</v>
      </c>
    </row>
    <row r="2698" spans="1:3" x14ac:dyDescent="0.2">
      <c r="A2698">
        <f t="shared" si="42"/>
        <v>2696</v>
      </c>
      <c r="B2698" s="28">
        <f ca="1">+IF(SIMULADOR2!$C$155&lt;TCEA!B2697+1,0,TCEA!B2697+1)</f>
        <v>47805</v>
      </c>
      <c r="C2698">
        <f ca="1">+SUMIF(SIMULADOR2!$C$36:$C$155,B2698,SIMULADOR2!$S$36:$S$155)</f>
        <v>0</v>
      </c>
    </row>
    <row r="2699" spans="1:3" x14ac:dyDescent="0.2">
      <c r="A2699">
        <f t="shared" si="42"/>
        <v>2697</v>
      </c>
      <c r="B2699" s="28">
        <f ca="1">+IF(SIMULADOR2!$C$155&lt;TCEA!B2698+1,0,TCEA!B2698+1)</f>
        <v>47806</v>
      </c>
      <c r="C2699">
        <f ca="1">+SUMIF(SIMULADOR2!$C$36:$C$155,B2699,SIMULADOR2!$S$36:$S$155)</f>
        <v>0</v>
      </c>
    </row>
    <row r="2700" spans="1:3" x14ac:dyDescent="0.2">
      <c r="A2700">
        <f t="shared" si="42"/>
        <v>2698</v>
      </c>
      <c r="B2700" s="28">
        <f ca="1">+IF(SIMULADOR2!$C$155&lt;TCEA!B2699+1,0,TCEA!B2699+1)</f>
        <v>47807</v>
      </c>
      <c r="C2700">
        <f ca="1">+SUMIF(SIMULADOR2!$C$36:$C$155,B2700,SIMULADOR2!$S$36:$S$155)</f>
        <v>0</v>
      </c>
    </row>
    <row r="2701" spans="1:3" x14ac:dyDescent="0.2">
      <c r="A2701">
        <f t="shared" si="42"/>
        <v>2699</v>
      </c>
      <c r="B2701" s="28">
        <f ca="1">+IF(SIMULADOR2!$C$155&lt;TCEA!B2700+1,0,TCEA!B2700+1)</f>
        <v>47808</v>
      </c>
      <c r="C2701">
        <f ca="1">+SUMIF(SIMULADOR2!$C$36:$C$155,B2701,SIMULADOR2!$S$36:$S$155)</f>
        <v>0</v>
      </c>
    </row>
    <row r="2702" spans="1:3" x14ac:dyDescent="0.2">
      <c r="A2702">
        <f t="shared" si="42"/>
        <v>2700</v>
      </c>
      <c r="B2702" s="28">
        <f ca="1">+IF(SIMULADOR2!$C$155&lt;TCEA!B2701+1,0,TCEA!B2701+1)</f>
        <v>47809</v>
      </c>
      <c r="C2702">
        <f ca="1">+SUMIF(SIMULADOR2!$C$36:$C$155,B2702,SIMULADOR2!$S$36:$S$155)</f>
        <v>0</v>
      </c>
    </row>
    <row r="2703" spans="1:3" x14ac:dyDescent="0.2">
      <c r="A2703">
        <f t="shared" si="42"/>
        <v>2701</v>
      </c>
      <c r="B2703" s="28">
        <f ca="1">+IF(SIMULADOR2!$C$155&lt;TCEA!B2702+1,0,TCEA!B2702+1)</f>
        <v>47810</v>
      </c>
      <c r="C2703">
        <f ca="1">+SUMIF(SIMULADOR2!$C$36:$C$155,B2703,SIMULADOR2!$S$36:$S$155)</f>
        <v>0</v>
      </c>
    </row>
    <row r="2704" spans="1:3" x14ac:dyDescent="0.2">
      <c r="A2704">
        <f t="shared" si="42"/>
        <v>2702</v>
      </c>
      <c r="B2704" s="28">
        <f ca="1">+IF(SIMULADOR2!$C$155&lt;TCEA!B2703+1,0,TCEA!B2703+1)</f>
        <v>47811</v>
      </c>
      <c r="C2704">
        <f ca="1">+SUMIF(SIMULADOR2!$C$36:$C$155,B2704,SIMULADOR2!$S$36:$S$155)</f>
        <v>0</v>
      </c>
    </row>
    <row r="2705" spans="1:3" x14ac:dyDescent="0.2">
      <c r="A2705">
        <f t="shared" si="42"/>
        <v>2703</v>
      </c>
      <c r="B2705" s="28">
        <f ca="1">+IF(SIMULADOR2!$C$155&lt;TCEA!B2704+1,0,TCEA!B2704+1)</f>
        <v>47812</v>
      </c>
      <c r="C2705">
        <f ca="1">+SUMIF(SIMULADOR2!$C$36:$C$155,B2705,SIMULADOR2!$S$36:$S$155)</f>
        <v>0</v>
      </c>
    </row>
    <row r="2706" spans="1:3" x14ac:dyDescent="0.2">
      <c r="A2706">
        <f t="shared" si="42"/>
        <v>2704</v>
      </c>
      <c r="B2706" s="28">
        <f ca="1">+IF(SIMULADOR2!$C$155&lt;TCEA!B2705+1,0,TCEA!B2705+1)</f>
        <v>47813</v>
      </c>
      <c r="C2706">
        <f ca="1">+SUMIF(SIMULADOR2!$C$36:$C$155,B2706,SIMULADOR2!$S$36:$S$155)</f>
        <v>0</v>
      </c>
    </row>
    <row r="2707" spans="1:3" x14ac:dyDescent="0.2">
      <c r="A2707">
        <f t="shared" si="42"/>
        <v>2705</v>
      </c>
      <c r="B2707" s="28">
        <f ca="1">+IF(SIMULADOR2!$C$155&lt;TCEA!B2706+1,0,TCEA!B2706+1)</f>
        <v>47814</v>
      </c>
      <c r="C2707">
        <f ca="1">+SUMIF(SIMULADOR2!$C$36:$C$155,B2707,SIMULADOR2!$S$36:$S$155)</f>
        <v>0</v>
      </c>
    </row>
    <row r="2708" spans="1:3" x14ac:dyDescent="0.2">
      <c r="A2708">
        <f t="shared" si="42"/>
        <v>2706</v>
      </c>
      <c r="B2708" s="28">
        <f ca="1">+IF(SIMULADOR2!$C$155&lt;TCEA!B2707+1,0,TCEA!B2707+1)</f>
        <v>47815</v>
      </c>
      <c r="C2708">
        <f ca="1">+SUMIF(SIMULADOR2!$C$36:$C$155,B2708,SIMULADOR2!$S$36:$S$155)</f>
        <v>0</v>
      </c>
    </row>
    <row r="2709" spans="1:3" x14ac:dyDescent="0.2">
      <c r="A2709">
        <f t="shared" si="42"/>
        <v>2707</v>
      </c>
      <c r="B2709" s="28">
        <f ca="1">+IF(SIMULADOR2!$C$155&lt;TCEA!B2708+1,0,TCEA!B2708+1)</f>
        <v>47816</v>
      </c>
      <c r="C2709">
        <f ca="1">+SUMIF(SIMULADOR2!$C$36:$C$155,B2709,SIMULADOR2!$S$36:$S$155)</f>
        <v>0</v>
      </c>
    </row>
    <row r="2710" spans="1:3" x14ac:dyDescent="0.2">
      <c r="A2710">
        <f t="shared" si="42"/>
        <v>2708</v>
      </c>
      <c r="B2710" s="28">
        <f ca="1">+IF(SIMULADOR2!$C$155&lt;TCEA!B2709+1,0,TCEA!B2709+1)</f>
        <v>47817</v>
      </c>
      <c r="C2710">
        <f ca="1">+SUMIF(SIMULADOR2!$C$36:$C$155,B2710,SIMULADOR2!$S$36:$S$155)</f>
        <v>0</v>
      </c>
    </row>
    <row r="2711" spans="1:3" x14ac:dyDescent="0.2">
      <c r="A2711">
        <f t="shared" si="42"/>
        <v>2709</v>
      </c>
      <c r="B2711" s="28">
        <f ca="1">+IF(SIMULADOR2!$C$155&lt;TCEA!B2710+1,0,TCEA!B2710+1)</f>
        <v>47818</v>
      </c>
      <c r="C2711">
        <f ca="1">+SUMIF(SIMULADOR2!$C$36:$C$155,B2711,SIMULADOR2!$S$36:$S$155)</f>
        <v>0</v>
      </c>
    </row>
    <row r="2712" spans="1:3" x14ac:dyDescent="0.2">
      <c r="A2712">
        <f t="shared" si="42"/>
        <v>2710</v>
      </c>
      <c r="B2712" s="28">
        <f ca="1">+IF(SIMULADOR2!$C$155&lt;TCEA!B2711+1,0,TCEA!B2711+1)</f>
        <v>47819</v>
      </c>
      <c r="C2712">
        <f ca="1">+SUMIF(SIMULADOR2!$C$36:$C$155,B2712,SIMULADOR2!$S$36:$S$155)</f>
        <v>0</v>
      </c>
    </row>
    <row r="2713" spans="1:3" x14ac:dyDescent="0.2">
      <c r="A2713">
        <f t="shared" si="42"/>
        <v>2711</v>
      </c>
      <c r="B2713" s="28">
        <f ca="1">+IF(SIMULADOR2!$C$155&lt;TCEA!B2712+1,0,TCEA!B2712+1)</f>
        <v>47820</v>
      </c>
      <c r="C2713">
        <f ca="1">+SUMIF(SIMULADOR2!$C$36:$C$155,B2713,SIMULADOR2!$S$36:$S$155)</f>
        <v>0</v>
      </c>
    </row>
    <row r="2714" spans="1:3" x14ac:dyDescent="0.2">
      <c r="A2714">
        <f t="shared" si="42"/>
        <v>2712</v>
      </c>
      <c r="B2714" s="28">
        <f ca="1">+IF(SIMULADOR2!$C$155&lt;TCEA!B2713+1,0,TCEA!B2713+1)</f>
        <v>47821</v>
      </c>
      <c r="C2714">
        <f ca="1">+SUMIF(SIMULADOR2!$C$36:$C$155,B2714,SIMULADOR2!$S$36:$S$155)</f>
        <v>0</v>
      </c>
    </row>
    <row r="2715" spans="1:3" x14ac:dyDescent="0.2">
      <c r="A2715">
        <f t="shared" si="42"/>
        <v>2713</v>
      </c>
      <c r="B2715" s="28">
        <f ca="1">+IF(SIMULADOR2!$C$155&lt;TCEA!B2714+1,0,TCEA!B2714+1)</f>
        <v>47822</v>
      </c>
      <c r="C2715">
        <f ca="1">+SUMIF(SIMULADOR2!$C$36:$C$155,B2715,SIMULADOR2!$S$36:$S$155)</f>
        <v>0</v>
      </c>
    </row>
    <row r="2716" spans="1:3" x14ac:dyDescent="0.2">
      <c r="A2716">
        <f t="shared" si="42"/>
        <v>2714</v>
      </c>
      <c r="B2716" s="28">
        <f ca="1">+IF(SIMULADOR2!$C$155&lt;TCEA!B2715+1,0,TCEA!B2715+1)</f>
        <v>47823</v>
      </c>
      <c r="C2716">
        <f ca="1">+SUMIF(SIMULADOR2!$C$36:$C$155,B2716,SIMULADOR2!$S$36:$S$155)</f>
        <v>0</v>
      </c>
    </row>
    <row r="2717" spans="1:3" x14ac:dyDescent="0.2">
      <c r="A2717">
        <f t="shared" si="42"/>
        <v>2715</v>
      </c>
      <c r="B2717" s="28">
        <f ca="1">+IF(SIMULADOR2!$C$155&lt;TCEA!B2716+1,0,TCEA!B2716+1)</f>
        <v>47824</v>
      </c>
      <c r="C2717">
        <f ca="1">+SUMIF(SIMULADOR2!$C$36:$C$155,B2717,SIMULADOR2!$S$36:$S$155)</f>
        <v>0</v>
      </c>
    </row>
    <row r="2718" spans="1:3" x14ac:dyDescent="0.2">
      <c r="A2718">
        <f t="shared" si="42"/>
        <v>2716</v>
      </c>
      <c r="B2718" s="28">
        <f ca="1">+IF(SIMULADOR2!$C$155&lt;TCEA!B2717+1,0,TCEA!B2717+1)</f>
        <v>47825</v>
      </c>
      <c r="C2718">
        <f ca="1">+SUMIF(SIMULADOR2!$C$36:$C$155,B2718,SIMULADOR2!$S$36:$S$155)</f>
        <v>0</v>
      </c>
    </row>
    <row r="2719" spans="1:3" x14ac:dyDescent="0.2">
      <c r="A2719">
        <f t="shared" si="42"/>
        <v>2717</v>
      </c>
      <c r="B2719" s="28">
        <f ca="1">+IF(SIMULADOR2!$C$155&lt;TCEA!B2718+1,0,TCEA!B2718+1)</f>
        <v>47826</v>
      </c>
      <c r="C2719">
        <f ca="1">+SUMIF(SIMULADOR2!$C$36:$C$155,B2719,SIMULADOR2!$S$36:$S$155)</f>
        <v>0</v>
      </c>
    </row>
    <row r="2720" spans="1:3" x14ac:dyDescent="0.2">
      <c r="A2720">
        <f t="shared" si="42"/>
        <v>2718</v>
      </c>
      <c r="B2720" s="28">
        <f ca="1">+IF(SIMULADOR2!$C$155&lt;TCEA!B2719+1,0,TCEA!B2719+1)</f>
        <v>47827</v>
      </c>
      <c r="C2720">
        <f ca="1">+SUMIF(SIMULADOR2!$C$36:$C$155,B2720,SIMULADOR2!$S$36:$S$155)</f>
        <v>0</v>
      </c>
    </row>
    <row r="2721" spans="1:3" x14ac:dyDescent="0.2">
      <c r="A2721">
        <f t="shared" si="42"/>
        <v>2719</v>
      </c>
      <c r="B2721" s="28">
        <f ca="1">+IF(SIMULADOR2!$C$155&lt;TCEA!B2720+1,0,TCEA!B2720+1)</f>
        <v>47828</v>
      </c>
      <c r="C2721">
        <f ca="1">+SUMIF(SIMULADOR2!$C$36:$C$155,B2721,SIMULADOR2!$S$36:$S$155)</f>
        <v>0</v>
      </c>
    </row>
    <row r="2722" spans="1:3" x14ac:dyDescent="0.2">
      <c r="A2722">
        <f t="shared" si="42"/>
        <v>2720</v>
      </c>
      <c r="B2722" s="28">
        <f ca="1">+IF(SIMULADOR2!$C$155&lt;TCEA!B2721+1,0,TCEA!B2721+1)</f>
        <v>47829</v>
      </c>
      <c r="C2722">
        <f ca="1">+SUMIF(SIMULADOR2!$C$36:$C$155,B2722,SIMULADOR2!$S$36:$S$155)</f>
        <v>0</v>
      </c>
    </row>
    <row r="2723" spans="1:3" x14ac:dyDescent="0.2">
      <c r="A2723">
        <f t="shared" si="42"/>
        <v>2721</v>
      </c>
      <c r="B2723" s="28">
        <f ca="1">+IF(SIMULADOR2!$C$155&lt;TCEA!B2722+1,0,TCEA!B2722+1)</f>
        <v>47830</v>
      </c>
      <c r="C2723">
        <f ca="1">+SUMIF(SIMULADOR2!$C$36:$C$155,B2723,SIMULADOR2!$S$36:$S$155)</f>
        <v>0</v>
      </c>
    </row>
    <row r="2724" spans="1:3" x14ac:dyDescent="0.2">
      <c r="A2724">
        <f t="shared" si="42"/>
        <v>2722</v>
      </c>
      <c r="B2724" s="28">
        <f ca="1">+IF(SIMULADOR2!$C$155&lt;TCEA!B2723+1,0,TCEA!B2723+1)</f>
        <v>47831</v>
      </c>
      <c r="C2724">
        <f ca="1">+SUMIF(SIMULADOR2!$C$36:$C$155,B2724,SIMULADOR2!$S$36:$S$155)</f>
        <v>0</v>
      </c>
    </row>
    <row r="2725" spans="1:3" x14ac:dyDescent="0.2">
      <c r="A2725">
        <f t="shared" si="42"/>
        <v>2723</v>
      </c>
      <c r="B2725" s="28">
        <f ca="1">+IF(SIMULADOR2!$C$155&lt;TCEA!B2724+1,0,TCEA!B2724+1)</f>
        <v>47832</v>
      </c>
      <c r="C2725">
        <f ca="1">+SUMIF(SIMULADOR2!$C$36:$C$155,B2725,SIMULADOR2!$S$36:$S$155)</f>
        <v>0</v>
      </c>
    </row>
    <row r="2726" spans="1:3" x14ac:dyDescent="0.2">
      <c r="A2726">
        <f t="shared" si="42"/>
        <v>2724</v>
      </c>
      <c r="B2726" s="28">
        <f ca="1">+IF(SIMULADOR2!$C$155&lt;TCEA!B2725+1,0,TCEA!B2725+1)</f>
        <v>47833</v>
      </c>
      <c r="C2726">
        <f ca="1">+SUMIF(SIMULADOR2!$C$36:$C$155,B2726,SIMULADOR2!$S$36:$S$155)</f>
        <v>0</v>
      </c>
    </row>
    <row r="2727" spans="1:3" x14ac:dyDescent="0.2">
      <c r="A2727">
        <f t="shared" si="42"/>
        <v>2725</v>
      </c>
      <c r="B2727" s="28">
        <f ca="1">+IF(SIMULADOR2!$C$155&lt;TCEA!B2726+1,0,TCEA!B2726+1)</f>
        <v>47834</v>
      </c>
      <c r="C2727">
        <f ca="1">+SUMIF(SIMULADOR2!$C$36:$C$155,B2727,SIMULADOR2!$S$36:$S$155)</f>
        <v>0</v>
      </c>
    </row>
    <row r="2728" spans="1:3" x14ac:dyDescent="0.2">
      <c r="A2728">
        <f t="shared" si="42"/>
        <v>2726</v>
      </c>
      <c r="B2728" s="28">
        <f ca="1">+IF(SIMULADOR2!$C$155&lt;TCEA!B2727+1,0,TCEA!B2727+1)</f>
        <v>47835</v>
      </c>
      <c r="C2728">
        <f ca="1">+SUMIF(SIMULADOR2!$C$36:$C$155,B2728,SIMULADOR2!$S$36:$S$155)</f>
        <v>0</v>
      </c>
    </row>
    <row r="2729" spans="1:3" x14ac:dyDescent="0.2">
      <c r="A2729">
        <f t="shared" si="42"/>
        <v>2727</v>
      </c>
      <c r="B2729" s="28">
        <f ca="1">+IF(SIMULADOR2!$C$155&lt;TCEA!B2728+1,0,TCEA!B2728+1)</f>
        <v>47836</v>
      </c>
      <c r="C2729">
        <f ca="1">+SUMIF(SIMULADOR2!$C$36:$C$155,B2729,SIMULADOR2!$S$36:$S$155)</f>
        <v>0</v>
      </c>
    </row>
    <row r="2730" spans="1:3" x14ac:dyDescent="0.2">
      <c r="A2730">
        <f t="shared" si="42"/>
        <v>2728</v>
      </c>
      <c r="B2730" s="28">
        <f ca="1">+IF(SIMULADOR2!$C$155&lt;TCEA!B2729+1,0,TCEA!B2729+1)</f>
        <v>47837</v>
      </c>
      <c r="C2730">
        <f ca="1">+SUMIF(SIMULADOR2!$C$36:$C$155,B2730,SIMULADOR2!$S$36:$S$155)</f>
        <v>0</v>
      </c>
    </row>
    <row r="2731" spans="1:3" x14ac:dyDescent="0.2">
      <c r="A2731">
        <f t="shared" si="42"/>
        <v>2729</v>
      </c>
      <c r="B2731" s="28">
        <f ca="1">+IF(SIMULADOR2!$C$155&lt;TCEA!B2730+1,0,TCEA!B2730+1)</f>
        <v>47838</v>
      </c>
      <c r="C2731">
        <f ca="1">+SUMIF(SIMULADOR2!$C$36:$C$155,B2731,SIMULADOR2!$S$36:$S$155)</f>
        <v>0</v>
      </c>
    </row>
    <row r="2732" spans="1:3" x14ac:dyDescent="0.2">
      <c r="A2732">
        <f t="shared" si="42"/>
        <v>2730</v>
      </c>
      <c r="B2732" s="28">
        <f ca="1">+IF(SIMULADOR2!$C$155&lt;TCEA!B2731+1,0,TCEA!B2731+1)</f>
        <v>47839</v>
      </c>
      <c r="C2732">
        <f ca="1">+SUMIF(SIMULADOR2!$C$36:$C$155,B2732,SIMULADOR2!$S$36:$S$155)</f>
        <v>0</v>
      </c>
    </row>
    <row r="2733" spans="1:3" x14ac:dyDescent="0.2">
      <c r="A2733">
        <f t="shared" si="42"/>
        <v>2731</v>
      </c>
      <c r="B2733" s="28">
        <f ca="1">+IF(SIMULADOR2!$C$155&lt;TCEA!B2732+1,0,TCEA!B2732+1)</f>
        <v>47840</v>
      </c>
      <c r="C2733">
        <f ca="1">+SUMIF(SIMULADOR2!$C$36:$C$155,B2733,SIMULADOR2!$S$36:$S$155)</f>
        <v>0</v>
      </c>
    </row>
    <row r="2734" spans="1:3" x14ac:dyDescent="0.2">
      <c r="A2734">
        <f t="shared" si="42"/>
        <v>2732</v>
      </c>
      <c r="B2734" s="28">
        <f ca="1">+IF(SIMULADOR2!$C$155&lt;TCEA!B2733+1,0,TCEA!B2733+1)</f>
        <v>47841</v>
      </c>
      <c r="C2734">
        <f ca="1">+SUMIF(SIMULADOR2!$C$36:$C$155,B2734,SIMULADOR2!$S$36:$S$155)</f>
        <v>0</v>
      </c>
    </row>
    <row r="2735" spans="1:3" x14ac:dyDescent="0.2">
      <c r="A2735">
        <f t="shared" si="42"/>
        <v>2733</v>
      </c>
      <c r="B2735" s="28">
        <f ca="1">+IF(SIMULADOR2!$C$155&lt;TCEA!B2734+1,0,TCEA!B2734+1)</f>
        <v>47842</v>
      </c>
      <c r="C2735">
        <f ca="1">+SUMIF(SIMULADOR2!$C$36:$C$155,B2735,SIMULADOR2!$S$36:$S$155)</f>
        <v>0</v>
      </c>
    </row>
    <row r="2736" spans="1:3" x14ac:dyDescent="0.2">
      <c r="A2736">
        <f t="shared" si="42"/>
        <v>2734</v>
      </c>
      <c r="B2736" s="28">
        <f ca="1">+IF(SIMULADOR2!$C$155&lt;TCEA!B2735+1,0,TCEA!B2735+1)</f>
        <v>47843</v>
      </c>
      <c r="C2736">
        <f ca="1">+SUMIF(SIMULADOR2!$C$36:$C$155,B2736,SIMULADOR2!$S$36:$S$155)</f>
        <v>0</v>
      </c>
    </row>
    <row r="2737" spans="1:3" x14ac:dyDescent="0.2">
      <c r="A2737">
        <f t="shared" si="42"/>
        <v>2735</v>
      </c>
      <c r="B2737" s="28">
        <f ca="1">+IF(SIMULADOR2!$C$155&lt;TCEA!B2736+1,0,TCEA!B2736+1)</f>
        <v>47844</v>
      </c>
      <c r="C2737">
        <f ca="1">+SUMIF(SIMULADOR2!$C$36:$C$155,B2737,SIMULADOR2!$S$36:$S$155)</f>
        <v>0</v>
      </c>
    </row>
    <row r="2738" spans="1:3" x14ac:dyDescent="0.2">
      <c r="A2738">
        <f t="shared" si="42"/>
        <v>2736</v>
      </c>
      <c r="B2738" s="28">
        <f ca="1">+IF(SIMULADOR2!$C$155&lt;TCEA!B2737+1,0,TCEA!B2737+1)</f>
        <v>47845</v>
      </c>
      <c r="C2738">
        <f ca="1">+SUMIF(SIMULADOR2!$C$36:$C$155,B2738,SIMULADOR2!$S$36:$S$155)</f>
        <v>0</v>
      </c>
    </row>
    <row r="2739" spans="1:3" x14ac:dyDescent="0.2">
      <c r="A2739">
        <f t="shared" si="42"/>
        <v>2737</v>
      </c>
      <c r="B2739" s="28">
        <f ca="1">+IF(SIMULADOR2!$C$155&lt;TCEA!B2738+1,0,TCEA!B2738+1)</f>
        <v>47846</v>
      </c>
      <c r="C2739">
        <f ca="1">+SUMIF(SIMULADOR2!$C$36:$C$155,B2739,SIMULADOR2!$S$36:$S$155)</f>
        <v>0</v>
      </c>
    </row>
    <row r="2740" spans="1:3" x14ac:dyDescent="0.2">
      <c r="A2740">
        <f t="shared" si="42"/>
        <v>2738</v>
      </c>
      <c r="B2740" s="28">
        <f ca="1">+IF(SIMULADOR2!$C$155&lt;TCEA!B2739+1,0,TCEA!B2739+1)</f>
        <v>47847</v>
      </c>
      <c r="C2740">
        <f ca="1">+SUMIF(SIMULADOR2!$C$36:$C$155,B2740,SIMULADOR2!$S$36:$S$155)</f>
        <v>0</v>
      </c>
    </row>
    <row r="2741" spans="1:3" x14ac:dyDescent="0.2">
      <c r="A2741">
        <f t="shared" si="42"/>
        <v>2739</v>
      </c>
      <c r="B2741" s="28">
        <f ca="1">+IF(SIMULADOR2!$C$155&lt;TCEA!B2740+1,0,TCEA!B2740+1)</f>
        <v>47848</v>
      </c>
      <c r="C2741">
        <f ca="1">+SUMIF(SIMULADOR2!$C$36:$C$155,B2741,SIMULADOR2!$S$36:$S$155)</f>
        <v>0</v>
      </c>
    </row>
    <row r="2742" spans="1:3" x14ac:dyDescent="0.2">
      <c r="A2742">
        <f t="shared" si="42"/>
        <v>2740</v>
      </c>
      <c r="B2742" s="28">
        <f ca="1">+IF(SIMULADOR2!$C$155&lt;TCEA!B2741+1,0,TCEA!B2741+1)</f>
        <v>47849</v>
      </c>
      <c r="C2742">
        <f ca="1">+SUMIF(SIMULADOR2!$C$36:$C$155,B2742,SIMULADOR2!$S$36:$S$155)</f>
        <v>0</v>
      </c>
    </row>
    <row r="2743" spans="1:3" x14ac:dyDescent="0.2">
      <c r="A2743">
        <f t="shared" si="42"/>
        <v>2741</v>
      </c>
      <c r="B2743" s="28">
        <f ca="1">+IF(SIMULADOR2!$C$155&lt;TCEA!B2742+1,0,TCEA!B2742+1)</f>
        <v>47850</v>
      </c>
      <c r="C2743">
        <f ca="1">+SUMIF(SIMULADOR2!$C$36:$C$155,B2743,SIMULADOR2!$S$36:$S$155)</f>
        <v>0</v>
      </c>
    </row>
    <row r="2744" spans="1:3" x14ac:dyDescent="0.2">
      <c r="A2744">
        <f t="shared" si="42"/>
        <v>2742</v>
      </c>
      <c r="B2744" s="28">
        <f ca="1">+IF(SIMULADOR2!$C$155&lt;TCEA!B2743+1,0,TCEA!B2743+1)</f>
        <v>47851</v>
      </c>
      <c r="C2744">
        <f ca="1">+SUMIF(SIMULADOR2!$C$36:$C$155,B2744,SIMULADOR2!$S$36:$S$155)</f>
        <v>0</v>
      </c>
    </row>
    <row r="2745" spans="1:3" x14ac:dyDescent="0.2">
      <c r="A2745">
        <f t="shared" si="42"/>
        <v>2743</v>
      </c>
      <c r="B2745" s="28">
        <f ca="1">+IF(SIMULADOR2!$C$155&lt;TCEA!B2744+1,0,TCEA!B2744+1)</f>
        <v>47852</v>
      </c>
      <c r="C2745">
        <f ca="1">+SUMIF(SIMULADOR2!$C$36:$C$155,B2745,SIMULADOR2!$S$36:$S$155)</f>
        <v>0</v>
      </c>
    </row>
    <row r="2746" spans="1:3" x14ac:dyDescent="0.2">
      <c r="A2746">
        <f t="shared" si="42"/>
        <v>2744</v>
      </c>
      <c r="B2746" s="28">
        <f ca="1">+IF(SIMULADOR2!$C$155&lt;TCEA!B2745+1,0,TCEA!B2745+1)</f>
        <v>47853</v>
      </c>
      <c r="C2746">
        <f ca="1">+SUMIF(SIMULADOR2!$C$36:$C$155,B2746,SIMULADOR2!$S$36:$S$155)</f>
        <v>0</v>
      </c>
    </row>
    <row r="2747" spans="1:3" x14ac:dyDescent="0.2">
      <c r="A2747">
        <f t="shared" si="42"/>
        <v>2745</v>
      </c>
      <c r="B2747" s="28">
        <f ca="1">+IF(SIMULADOR2!$C$155&lt;TCEA!B2746+1,0,TCEA!B2746+1)</f>
        <v>47854</v>
      </c>
      <c r="C2747">
        <f ca="1">+SUMIF(SIMULADOR2!$C$36:$C$155,B2747,SIMULADOR2!$S$36:$S$155)</f>
        <v>0</v>
      </c>
    </row>
    <row r="2748" spans="1:3" x14ac:dyDescent="0.2">
      <c r="A2748">
        <f t="shared" si="42"/>
        <v>2746</v>
      </c>
      <c r="B2748" s="28">
        <f ca="1">+IF(SIMULADOR2!$C$155&lt;TCEA!B2747+1,0,TCEA!B2747+1)</f>
        <v>47855</v>
      </c>
      <c r="C2748">
        <f ca="1">+SUMIF(SIMULADOR2!$C$36:$C$155,B2748,SIMULADOR2!$S$36:$S$155)</f>
        <v>0</v>
      </c>
    </row>
    <row r="2749" spans="1:3" x14ac:dyDescent="0.2">
      <c r="A2749">
        <f t="shared" si="42"/>
        <v>2747</v>
      </c>
      <c r="B2749" s="28">
        <f ca="1">+IF(SIMULADOR2!$C$155&lt;TCEA!B2748+1,0,TCEA!B2748+1)</f>
        <v>47856</v>
      </c>
      <c r="C2749">
        <f ca="1">+SUMIF(SIMULADOR2!$C$36:$C$155,B2749,SIMULADOR2!$S$36:$S$155)</f>
        <v>0</v>
      </c>
    </row>
    <row r="2750" spans="1:3" x14ac:dyDescent="0.2">
      <c r="A2750">
        <f t="shared" si="42"/>
        <v>2748</v>
      </c>
      <c r="B2750" s="28">
        <f ca="1">+IF(SIMULADOR2!$C$155&lt;TCEA!B2749+1,0,TCEA!B2749+1)</f>
        <v>47857</v>
      </c>
      <c r="C2750">
        <f ca="1">+SUMIF(SIMULADOR2!$C$36:$C$155,B2750,SIMULADOR2!$S$36:$S$155)</f>
        <v>0</v>
      </c>
    </row>
    <row r="2751" spans="1:3" x14ac:dyDescent="0.2">
      <c r="A2751">
        <f t="shared" si="42"/>
        <v>2749</v>
      </c>
      <c r="B2751" s="28">
        <f ca="1">+IF(SIMULADOR2!$C$155&lt;TCEA!B2750+1,0,TCEA!B2750+1)</f>
        <v>47858</v>
      </c>
      <c r="C2751">
        <f ca="1">+SUMIF(SIMULADOR2!$C$36:$C$155,B2751,SIMULADOR2!$S$36:$S$155)</f>
        <v>0</v>
      </c>
    </row>
    <row r="2752" spans="1:3" x14ac:dyDescent="0.2">
      <c r="A2752">
        <f t="shared" si="42"/>
        <v>2750</v>
      </c>
      <c r="B2752" s="28">
        <f ca="1">+IF(SIMULADOR2!$C$155&lt;TCEA!B2751+1,0,TCEA!B2751+1)</f>
        <v>47859</v>
      </c>
      <c r="C2752">
        <f ca="1">+SUMIF(SIMULADOR2!$C$36:$C$155,B2752,SIMULADOR2!$S$36:$S$155)</f>
        <v>0</v>
      </c>
    </row>
    <row r="2753" spans="1:3" x14ac:dyDescent="0.2">
      <c r="A2753">
        <f t="shared" si="42"/>
        <v>2751</v>
      </c>
      <c r="B2753" s="28">
        <f ca="1">+IF(SIMULADOR2!$C$155&lt;TCEA!B2752+1,0,TCEA!B2752+1)</f>
        <v>47860</v>
      </c>
      <c r="C2753">
        <f ca="1">+SUMIF(SIMULADOR2!$C$36:$C$155,B2753,SIMULADOR2!$S$36:$S$155)</f>
        <v>0</v>
      </c>
    </row>
    <row r="2754" spans="1:3" x14ac:dyDescent="0.2">
      <c r="A2754">
        <f t="shared" si="42"/>
        <v>2752</v>
      </c>
      <c r="B2754" s="28">
        <f ca="1">+IF(SIMULADOR2!$C$155&lt;TCEA!B2753+1,0,TCEA!B2753+1)</f>
        <v>47861</v>
      </c>
      <c r="C2754">
        <f ca="1">+SUMIF(SIMULADOR2!$C$36:$C$155,B2754,SIMULADOR2!$S$36:$S$155)</f>
        <v>0</v>
      </c>
    </row>
    <row r="2755" spans="1:3" x14ac:dyDescent="0.2">
      <c r="A2755">
        <f t="shared" si="42"/>
        <v>2753</v>
      </c>
      <c r="B2755" s="28">
        <f ca="1">+IF(SIMULADOR2!$C$155&lt;TCEA!B2754+1,0,TCEA!B2754+1)</f>
        <v>47862</v>
      </c>
      <c r="C2755">
        <f ca="1">+SUMIF(SIMULADOR2!$C$36:$C$155,B2755,SIMULADOR2!$S$36:$S$155)</f>
        <v>0</v>
      </c>
    </row>
    <row r="2756" spans="1:3" x14ac:dyDescent="0.2">
      <c r="A2756">
        <f t="shared" si="42"/>
        <v>2754</v>
      </c>
      <c r="B2756" s="28">
        <f ca="1">+IF(SIMULADOR2!$C$155&lt;TCEA!B2755+1,0,TCEA!B2755+1)</f>
        <v>47863</v>
      </c>
      <c r="C2756">
        <f ca="1">+SUMIF(SIMULADOR2!$C$36:$C$155,B2756,SIMULADOR2!$S$36:$S$155)</f>
        <v>0</v>
      </c>
    </row>
    <row r="2757" spans="1:3" x14ac:dyDescent="0.2">
      <c r="A2757">
        <f t="shared" ref="A2757:A2820" si="43">+A2756+1</f>
        <v>2755</v>
      </c>
      <c r="B2757" s="28">
        <f ca="1">+IF(SIMULADOR2!$C$155&lt;TCEA!B2756+1,0,TCEA!B2756+1)</f>
        <v>47864</v>
      </c>
      <c r="C2757">
        <f ca="1">+SUMIF(SIMULADOR2!$C$36:$C$155,B2757,SIMULADOR2!$S$36:$S$155)</f>
        <v>0</v>
      </c>
    </row>
    <row r="2758" spans="1:3" x14ac:dyDescent="0.2">
      <c r="A2758">
        <f t="shared" si="43"/>
        <v>2756</v>
      </c>
      <c r="B2758" s="28">
        <f ca="1">+IF(SIMULADOR2!$C$155&lt;TCEA!B2757+1,0,TCEA!B2757+1)</f>
        <v>47865</v>
      </c>
      <c r="C2758">
        <f ca="1">+SUMIF(SIMULADOR2!$C$36:$C$155,B2758,SIMULADOR2!$S$36:$S$155)</f>
        <v>0</v>
      </c>
    </row>
    <row r="2759" spans="1:3" x14ac:dyDescent="0.2">
      <c r="A2759">
        <f t="shared" si="43"/>
        <v>2757</v>
      </c>
      <c r="B2759" s="28">
        <f ca="1">+IF(SIMULADOR2!$C$155&lt;TCEA!B2758+1,0,TCEA!B2758+1)</f>
        <v>47866</v>
      </c>
      <c r="C2759">
        <f ca="1">+SUMIF(SIMULADOR2!$C$36:$C$155,B2759,SIMULADOR2!$S$36:$S$155)</f>
        <v>0</v>
      </c>
    </row>
    <row r="2760" spans="1:3" x14ac:dyDescent="0.2">
      <c r="A2760">
        <f t="shared" si="43"/>
        <v>2758</v>
      </c>
      <c r="B2760" s="28">
        <f ca="1">+IF(SIMULADOR2!$C$155&lt;TCEA!B2759+1,0,TCEA!B2759+1)</f>
        <v>47867</v>
      </c>
      <c r="C2760">
        <f ca="1">+SUMIF(SIMULADOR2!$C$36:$C$155,B2760,SIMULADOR2!$S$36:$S$155)</f>
        <v>0</v>
      </c>
    </row>
    <row r="2761" spans="1:3" x14ac:dyDescent="0.2">
      <c r="A2761">
        <f t="shared" si="43"/>
        <v>2759</v>
      </c>
      <c r="B2761" s="28">
        <f ca="1">+IF(SIMULADOR2!$C$155&lt;TCEA!B2760+1,0,TCEA!B2760+1)</f>
        <v>47868</v>
      </c>
      <c r="C2761">
        <f ca="1">+SUMIF(SIMULADOR2!$C$36:$C$155,B2761,SIMULADOR2!$S$36:$S$155)</f>
        <v>0</v>
      </c>
    </row>
    <row r="2762" spans="1:3" x14ac:dyDescent="0.2">
      <c r="A2762">
        <f t="shared" si="43"/>
        <v>2760</v>
      </c>
      <c r="B2762" s="28">
        <f ca="1">+IF(SIMULADOR2!$C$155&lt;TCEA!B2761+1,0,TCEA!B2761+1)</f>
        <v>47869</v>
      </c>
      <c r="C2762">
        <f ca="1">+SUMIF(SIMULADOR2!$C$36:$C$155,B2762,SIMULADOR2!$S$36:$S$155)</f>
        <v>0</v>
      </c>
    </row>
    <row r="2763" spans="1:3" x14ac:dyDescent="0.2">
      <c r="A2763">
        <f t="shared" si="43"/>
        <v>2761</v>
      </c>
      <c r="B2763" s="28">
        <f ca="1">+IF(SIMULADOR2!$C$155&lt;TCEA!B2762+1,0,TCEA!B2762+1)</f>
        <v>47870</v>
      </c>
      <c r="C2763">
        <f ca="1">+SUMIF(SIMULADOR2!$C$36:$C$155,B2763,SIMULADOR2!$S$36:$S$155)</f>
        <v>0</v>
      </c>
    </row>
    <row r="2764" spans="1:3" x14ac:dyDescent="0.2">
      <c r="A2764">
        <f t="shared" si="43"/>
        <v>2762</v>
      </c>
      <c r="B2764" s="28">
        <f ca="1">+IF(SIMULADOR2!$C$155&lt;TCEA!B2763+1,0,TCEA!B2763+1)</f>
        <v>47871</v>
      </c>
      <c r="C2764">
        <f ca="1">+SUMIF(SIMULADOR2!$C$36:$C$155,B2764,SIMULADOR2!$S$36:$S$155)</f>
        <v>0</v>
      </c>
    </row>
    <row r="2765" spans="1:3" x14ac:dyDescent="0.2">
      <c r="A2765">
        <f t="shared" si="43"/>
        <v>2763</v>
      </c>
      <c r="B2765" s="28">
        <f ca="1">+IF(SIMULADOR2!$C$155&lt;TCEA!B2764+1,0,TCEA!B2764+1)</f>
        <v>47872</v>
      </c>
      <c r="C2765">
        <f ca="1">+SUMIF(SIMULADOR2!$C$36:$C$155,B2765,SIMULADOR2!$S$36:$S$155)</f>
        <v>0</v>
      </c>
    </row>
    <row r="2766" spans="1:3" x14ac:dyDescent="0.2">
      <c r="A2766">
        <f t="shared" si="43"/>
        <v>2764</v>
      </c>
      <c r="B2766" s="28">
        <f ca="1">+IF(SIMULADOR2!$C$155&lt;TCEA!B2765+1,0,TCEA!B2765+1)</f>
        <v>47873</v>
      </c>
      <c r="C2766">
        <f ca="1">+SUMIF(SIMULADOR2!$C$36:$C$155,B2766,SIMULADOR2!$S$36:$S$155)</f>
        <v>0</v>
      </c>
    </row>
    <row r="2767" spans="1:3" x14ac:dyDescent="0.2">
      <c r="A2767">
        <f t="shared" si="43"/>
        <v>2765</v>
      </c>
      <c r="B2767" s="28">
        <f ca="1">+IF(SIMULADOR2!$C$155&lt;TCEA!B2766+1,0,TCEA!B2766+1)</f>
        <v>47874</v>
      </c>
      <c r="C2767">
        <f ca="1">+SUMIF(SIMULADOR2!$C$36:$C$155,B2767,SIMULADOR2!$S$36:$S$155)</f>
        <v>0</v>
      </c>
    </row>
    <row r="2768" spans="1:3" x14ac:dyDescent="0.2">
      <c r="A2768">
        <f t="shared" si="43"/>
        <v>2766</v>
      </c>
      <c r="B2768" s="28">
        <f ca="1">+IF(SIMULADOR2!$C$155&lt;TCEA!B2767+1,0,TCEA!B2767+1)</f>
        <v>47875</v>
      </c>
      <c r="C2768">
        <f ca="1">+SUMIF(SIMULADOR2!$C$36:$C$155,B2768,SIMULADOR2!$S$36:$S$155)</f>
        <v>0</v>
      </c>
    </row>
    <row r="2769" spans="1:3" x14ac:dyDescent="0.2">
      <c r="A2769">
        <f t="shared" si="43"/>
        <v>2767</v>
      </c>
      <c r="B2769" s="28">
        <f ca="1">+IF(SIMULADOR2!$C$155&lt;TCEA!B2768+1,0,TCEA!B2768+1)</f>
        <v>47876</v>
      </c>
      <c r="C2769">
        <f ca="1">+SUMIF(SIMULADOR2!$C$36:$C$155,B2769,SIMULADOR2!$S$36:$S$155)</f>
        <v>0</v>
      </c>
    </row>
    <row r="2770" spans="1:3" x14ac:dyDescent="0.2">
      <c r="A2770">
        <f t="shared" si="43"/>
        <v>2768</v>
      </c>
      <c r="B2770" s="28">
        <f ca="1">+IF(SIMULADOR2!$C$155&lt;TCEA!B2769+1,0,TCEA!B2769+1)</f>
        <v>47877</v>
      </c>
      <c r="C2770">
        <f ca="1">+SUMIF(SIMULADOR2!$C$36:$C$155,B2770,SIMULADOR2!$S$36:$S$155)</f>
        <v>0</v>
      </c>
    </row>
    <row r="2771" spans="1:3" x14ac:dyDescent="0.2">
      <c r="A2771">
        <f t="shared" si="43"/>
        <v>2769</v>
      </c>
      <c r="B2771" s="28">
        <f ca="1">+IF(SIMULADOR2!$C$155&lt;TCEA!B2770+1,0,TCEA!B2770+1)</f>
        <v>47878</v>
      </c>
      <c r="C2771">
        <f ca="1">+SUMIF(SIMULADOR2!$C$36:$C$155,B2771,SIMULADOR2!$S$36:$S$155)</f>
        <v>0</v>
      </c>
    </row>
    <row r="2772" spans="1:3" x14ac:dyDescent="0.2">
      <c r="A2772">
        <f t="shared" si="43"/>
        <v>2770</v>
      </c>
      <c r="B2772" s="28">
        <f ca="1">+IF(SIMULADOR2!$C$155&lt;TCEA!B2771+1,0,TCEA!B2771+1)</f>
        <v>47879</v>
      </c>
      <c r="C2772">
        <f ca="1">+SUMIF(SIMULADOR2!$C$36:$C$155,B2772,SIMULADOR2!$S$36:$S$155)</f>
        <v>0</v>
      </c>
    </row>
    <row r="2773" spans="1:3" x14ac:dyDescent="0.2">
      <c r="A2773">
        <f t="shared" si="43"/>
        <v>2771</v>
      </c>
      <c r="B2773" s="28">
        <f ca="1">+IF(SIMULADOR2!$C$155&lt;TCEA!B2772+1,0,TCEA!B2772+1)</f>
        <v>47880</v>
      </c>
      <c r="C2773">
        <f ca="1">+SUMIF(SIMULADOR2!$C$36:$C$155,B2773,SIMULADOR2!$S$36:$S$155)</f>
        <v>0</v>
      </c>
    </row>
    <row r="2774" spans="1:3" x14ac:dyDescent="0.2">
      <c r="A2774">
        <f t="shared" si="43"/>
        <v>2772</v>
      </c>
      <c r="B2774" s="28">
        <f ca="1">+IF(SIMULADOR2!$C$155&lt;TCEA!B2773+1,0,TCEA!B2773+1)</f>
        <v>47881</v>
      </c>
      <c r="C2774">
        <f ca="1">+SUMIF(SIMULADOR2!$C$36:$C$155,B2774,SIMULADOR2!$S$36:$S$155)</f>
        <v>0</v>
      </c>
    </row>
    <row r="2775" spans="1:3" x14ac:dyDescent="0.2">
      <c r="A2775">
        <f t="shared" si="43"/>
        <v>2773</v>
      </c>
      <c r="B2775" s="28">
        <f ca="1">+IF(SIMULADOR2!$C$155&lt;TCEA!B2774+1,0,TCEA!B2774+1)</f>
        <v>47882</v>
      </c>
      <c r="C2775">
        <f ca="1">+SUMIF(SIMULADOR2!$C$36:$C$155,B2775,SIMULADOR2!$S$36:$S$155)</f>
        <v>0</v>
      </c>
    </row>
    <row r="2776" spans="1:3" x14ac:dyDescent="0.2">
      <c r="A2776">
        <f t="shared" si="43"/>
        <v>2774</v>
      </c>
      <c r="B2776" s="28">
        <f ca="1">+IF(SIMULADOR2!$C$155&lt;TCEA!B2775+1,0,TCEA!B2775+1)</f>
        <v>47883</v>
      </c>
      <c r="C2776">
        <f ca="1">+SUMIF(SIMULADOR2!$C$36:$C$155,B2776,SIMULADOR2!$S$36:$S$155)</f>
        <v>0</v>
      </c>
    </row>
    <row r="2777" spans="1:3" x14ac:dyDescent="0.2">
      <c r="A2777">
        <f t="shared" si="43"/>
        <v>2775</v>
      </c>
      <c r="B2777" s="28">
        <f ca="1">+IF(SIMULADOR2!$C$155&lt;TCEA!B2776+1,0,TCEA!B2776+1)</f>
        <v>47884</v>
      </c>
      <c r="C2777">
        <f ca="1">+SUMIF(SIMULADOR2!$C$36:$C$155,B2777,SIMULADOR2!$S$36:$S$155)</f>
        <v>0</v>
      </c>
    </row>
    <row r="2778" spans="1:3" x14ac:dyDescent="0.2">
      <c r="A2778">
        <f t="shared" si="43"/>
        <v>2776</v>
      </c>
      <c r="B2778" s="28">
        <f ca="1">+IF(SIMULADOR2!$C$155&lt;TCEA!B2777+1,0,TCEA!B2777+1)</f>
        <v>47885</v>
      </c>
      <c r="C2778">
        <f ca="1">+SUMIF(SIMULADOR2!$C$36:$C$155,B2778,SIMULADOR2!$S$36:$S$155)</f>
        <v>0</v>
      </c>
    </row>
    <row r="2779" spans="1:3" x14ac:dyDescent="0.2">
      <c r="A2779">
        <f t="shared" si="43"/>
        <v>2777</v>
      </c>
      <c r="B2779" s="28">
        <f ca="1">+IF(SIMULADOR2!$C$155&lt;TCEA!B2778+1,0,TCEA!B2778+1)</f>
        <v>47886</v>
      </c>
      <c r="C2779">
        <f ca="1">+SUMIF(SIMULADOR2!$C$36:$C$155,B2779,SIMULADOR2!$S$36:$S$155)</f>
        <v>0</v>
      </c>
    </row>
    <row r="2780" spans="1:3" x14ac:dyDescent="0.2">
      <c r="A2780">
        <f t="shared" si="43"/>
        <v>2778</v>
      </c>
      <c r="B2780" s="28">
        <f ca="1">+IF(SIMULADOR2!$C$155&lt;TCEA!B2779+1,0,TCEA!B2779+1)</f>
        <v>47887</v>
      </c>
      <c r="C2780">
        <f ca="1">+SUMIF(SIMULADOR2!$C$36:$C$155,B2780,SIMULADOR2!$S$36:$S$155)</f>
        <v>0</v>
      </c>
    </row>
    <row r="2781" spans="1:3" x14ac:dyDescent="0.2">
      <c r="A2781">
        <f t="shared" si="43"/>
        <v>2779</v>
      </c>
      <c r="B2781" s="28">
        <f ca="1">+IF(SIMULADOR2!$C$155&lt;TCEA!B2780+1,0,TCEA!B2780+1)</f>
        <v>47888</v>
      </c>
      <c r="C2781">
        <f ca="1">+SUMIF(SIMULADOR2!$C$36:$C$155,B2781,SIMULADOR2!$S$36:$S$155)</f>
        <v>0</v>
      </c>
    </row>
    <row r="2782" spans="1:3" x14ac:dyDescent="0.2">
      <c r="A2782">
        <f t="shared" si="43"/>
        <v>2780</v>
      </c>
      <c r="B2782" s="28">
        <f ca="1">+IF(SIMULADOR2!$C$155&lt;TCEA!B2781+1,0,TCEA!B2781+1)</f>
        <v>47889</v>
      </c>
      <c r="C2782">
        <f ca="1">+SUMIF(SIMULADOR2!$C$36:$C$155,B2782,SIMULADOR2!$S$36:$S$155)</f>
        <v>0</v>
      </c>
    </row>
    <row r="2783" spans="1:3" x14ac:dyDescent="0.2">
      <c r="A2783">
        <f t="shared" si="43"/>
        <v>2781</v>
      </c>
      <c r="B2783" s="28">
        <f ca="1">+IF(SIMULADOR2!$C$155&lt;TCEA!B2782+1,0,TCEA!B2782+1)</f>
        <v>47890</v>
      </c>
      <c r="C2783">
        <f ca="1">+SUMIF(SIMULADOR2!$C$36:$C$155,B2783,SIMULADOR2!$S$36:$S$155)</f>
        <v>0</v>
      </c>
    </row>
    <row r="2784" spans="1:3" x14ac:dyDescent="0.2">
      <c r="A2784">
        <f t="shared" si="43"/>
        <v>2782</v>
      </c>
      <c r="B2784" s="28">
        <f ca="1">+IF(SIMULADOR2!$C$155&lt;TCEA!B2783+1,0,TCEA!B2783+1)</f>
        <v>47891</v>
      </c>
      <c r="C2784">
        <f ca="1">+SUMIF(SIMULADOR2!$C$36:$C$155,B2784,SIMULADOR2!$S$36:$S$155)</f>
        <v>0</v>
      </c>
    </row>
    <row r="2785" spans="1:3" x14ac:dyDescent="0.2">
      <c r="A2785">
        <f t="shared" si="43"/>
        <v>2783</v>
      </c>
      <c r="B2785" s="28">
        <f ca="1">+IF(SIMULADOR2!$C$155&lt;TCEA!B2784+1,0,TCEA!B2784+1)</f>
        <v>47892</v>
      </c>
      <c r="C2785">
        <f ca="1">+SUMIF(SIMULADOR2!$C$36:$C$155,B2785,SIMULADOR2!$S$36:$S$155)</f>
        <v>0</v>
      </c>
    </row>
    <row r="2786" spans="1:3" x14ac:dyDescent="0.2">
      <c r="A2786">
        <f t="shared" si="43"/>
        <v>2784</v>
      </c>
      <c r="B2786" s="28">
        <f ca="1">+IF(SIMULADOR2!$C$155&lt;TCEA!B2785+1,0,TCEA!B2785+1)</f>
        <v>47893</v>
      </c>
      <c r="C2786">
        <f ca="1">+SUMIF(SIMULADOR2!$C$36:$C$155,B2786,SIMULADOR2!$S$36:$S$155)</f>
        <v>0</v>
      </c>
    </row>
    <row r="2787" spans="1:3" x14ac:dyDescent="0.2">
      <c r="A2787">
        <f t="shared" si="43"/>
        <v>2785</v>
      </c>
      <c r="B2787" s="28">
        <f ca="1">+IF(SIMULADOR2!$C$155&lt;TCEA!B2786+1,0,TCEA!B2786+1)</f>
        <v>47894</v>
      </c>
      <c r="C2787">
        <f ca="1">+SUMIF(SIMULADOR2!$C$36:$C$155,B2787,SIMULADOR2!$S$36:$S$155)</f>
        <v>0</v>
      </c>
    </row>
    <row r="2788" spans="1:3" x14ac:dyDescent="0.2">
      <c r="A2788">
        <f t="shared" si="43"/>
        <v>2786</v>
      </c>
      <c r="B2788" s="28">
        <f ca="1">+IF(SIMULADOR2!$C$155&lt;TCEA!B2787+1,0,TCEA!B2787+1)</f>
        <v>47895</v>
      </c>
      <c r="C2788">
        <f ca="1">+SUMIF(SIMULADOR2!$C$36:$C$155,B2788,SIMULADOR2!$S$36:$S$155)</f>
        <v>0</v>
      </c>
    </row>
    <row r="2789" spans="1:3" x14ac:dyDescent="0.2">
      <c r="A2789">
        <f t="shared" si="43"/>
        <v>2787</v>
      </c>
      <c r="B2789" s="28">
        <f ca="1">+IF(SIMULADOR2!$C$155&lt;TCEA!B2788+1,0,TCEA!B2788+1)</f>
        <v>47896</v>
      </c>
      <c r="C2789">
        <f ca="1">+SUMIF(SIMULADOR2!$C$36:$C$155,B2789,SIMULADOR2!$S$36:$S$155)</f>
        <v>0</v>
      </c>
    </row>
    <row r="2790" spans="1:3" x14ac:dyDescent="0.2">
      <c r="A2790">
        <f t="shared" si="43"/>
        <v>2788</v>
      </c>
      <c r="B2790" s="28">
        <f ca="1">+IF(SIMULADOR2!$C$155&lt;TCEA!B2789+1,0,TCEA!B2789+1)</f>
        <v>47897</v>
      </c>
      <c r="C2790">
        <f ca="1">+SUMIF(SIMULADOR2!$C$36:$C$155,B2790,SIMULADOR2!$S$36:$S$155)</f>
        <v>0</v>
      </c>
    </row>
    <row r="2791" spans="1:3" x14ac:dyDescent="0.2">
      <c r="A2791">
        <f t="shared" si="43"/>
        <v>2789</v>
      </c>
      <c r="B2791" s="28">
        <f ca="1">+IF(SIMULADOR2!$C$155&lt;TCEA!B2790+1,0,TCEA!B2790+1)</f>
        <v>47898</v>
      </c>
      <c r="C2791">
        <f ca="1">+SUMIF(SIMULADOR2!$C$36:$C$155,B2791,SIMULADOR2!$S$36:$S$155)</f>
        <v>0</v>
      </c>
    </row>
    <row r="2792" spans="1:3" x14ac:dyDescent="0.2">
      <c r="A2792">
        <f t="shared" si="43"/>
        <v>2790</v>
      </c>
      <c r="B2792" s="28">
        <f ca="1">+IF(SIMULADOR2!$C$155&lt;TCEA!B2791+1,0,TCEA!B2791+1)</f>
        <v>47899</v>
      </c>
      <c r="C2792">
        <f ca="1">+SUMIF(SIMULADOR2!$C$36:$C$155,B2792,SIMULADOR2!$S$36:$S$155)</f>
        <v>0</v>
      </c>
    </row>
    <row r="2793" spans="1:3" x14ac:dyDescent="0.2">
      <c r="A2793">
        <f t="shared" si="43"/>
        <v>2791</v>
      </c>
      <c r="B2793" s="28">
        <f ca="1">+IF(SIMULADOR2!$C$155&lt;TCEA!B2792+1,0,TCEA!B2792+1)</f>
        <v>47900</v>
      </c>
      <c r="C2793">
        <f ca="1">+SUMIF(SIMULADOR2!$C$36:$C$155,B2793,SIMULADOR2!$S$36:$S$155)</f>
        <v>0</v>
      </c>
    </row>
    <row r="2794" spans="1:3" x14ac:dyDescent="0.2">
      <c r="A2794">
        <f t="shared" si="43"/>
        <v>2792</v>
      </c>
      <c r="B2794" s="28">
        <f ca="1">+IF(SIMULADOR2!$C$155&lt;TCEA!B2793+1,0,TCEA!B2793+1)</f>
        <v>47901</v>
      </c>
      <c r="C2794">
        <f ca="1">+SUMIF(SIMULADOR2!$C$36:$C$155,B2794,SIMULADOR2!$S$36:$S$155)</f>
        <v>0</v>
      </c>
    </row>
    <row r="2795" spans="1:3" x14ac:dyDescent="0.2">
      <c r="A2795">
        <f t="shared" si="43"/>
        <v>2793</v>
      </c>
      <c r="B2795" s="28">
        <f ca="1">+IF(SIMULADOR2!$C$155&lt;TCEA!B2794+1,0,TCEA!B2794+1)</f>
        <v>47902</v>
      </c>
      <c r="C2795">
        <f ca="1">+SUMIF(SIMULADOR2!$C$36:$C$155,B2795,SIMULADOR2!$S$36:$S$155)</f>
        <v>0</v>
      </c>
    </row>
    <row r="2796" spans="1:3" x14ac:dyDescent="0.2">
      <c r="A2796">
        <f t="shared" si="43"/>
        <v>2794</v>
      </c>
      <c r="B2796" s="28">
        <f ca="1">+IF(SIMULADOR2!$C$155&lt;TCEA!B2795+1,0,TCEA!B2795+1)</f>
        <v>47903</v>
      </c>
      <c r="C2796">
        <f ca="1">+SUMIF(SIMULADOR2!$C$36:$C$155,B2796,SIMULADOR2!$S$36:$S$155)</f>
        <v>0</v>
      </c>
    </row>
    <row r="2797" spans="1:3" x14ac:dyDescent="0.2">
      <c r="A2797">
        <f t="shared" si="43"/>
        <v>2795</v>
      </c>
      <c r="B2797" s="28">
        <f ca="1">+IF(SIMULADOR2!$C$155&lt;TCEA!B2796+1,0,TCEA!B2796+1)</f>
        <v>47904</v>
      </c>
      <c r="C2797">
        <f ca="1">+SUMIF(SIMULADOR2!$C$36:$C$155,B2797,SIMULADOR2!$S$36:$S$155)</f>
        <v>0</v>
      </c>
    </row>
    <row r="2798" spans="1:3" x14ac:dyDescent="0.2">
      <c r="A2798">
        <f t="shared" si="43"/>
        <v>2796</v>
      </c>
      <c r="B2798" s="28">
        <f ca="1">+IF(SIMULADOR2!$C$155&lt;TCEA!B2797+1,0,TCEA!B2797+1)</f>
        <v>47905</v>
      </c>
      <c r="C2798">
        <f ca="1">+SUMIF(SIMULADOR2!$C$36:$C$155,B2798,SIMULADOR2!$S$36:$S$155)</f>
        <v>0</v>
      </c>
    </row>
    <row r="2799" spans="1:3" x14ac:dyDescent="0.2">
      <c r="A2799">
        <f t="shared" si="43"/>
        <v>2797</v>
      </c>
      <c r="B2799" s="28">
        <f ca="1">+IF(SIMULADOR2!$C$155&lt;TCEA!B2798+1,0,TCEA!B2798+1)</f>
        <v>47906</v>
      </c>
      <c r="C2799">
        <f ca="1">+SUMIF(SIMULADOR2!$C$36:$C$155,B2799,SIMULADOR2!$S$36:$S$155)</f>
        <v>0</v>
      </c>
    </row>
    <row r="2800" spans="1:3" x14ac:dyDescent="0.2">
      <c r="A2800">
        <f t="shared" si="43"/>
        <v>2798</v>
      </c>
      <c r="B2800" s="28">
        <f ca="1">+IF(SIMULADOR2!$C$155&lt;TCEA!B2799+1,0,TCEA!B2799+1)</f>
        <v>47907</v>
      </c>
      <c r="C2800">
        <f ca="1">+SUMIF(SIMULADOR2!$C$36:$C$155,B2800,SIMULADOR2!$S$36:$S$155)</f>
        <v>0</v>
      </c>
    </row>
    <row r="2801" spans="1:3" x14ac:dyDescent="0.2">
      <c r="A2801">
        <f t="shared" si="43"/>
        <v>2799</v>
      </c>
      <c r="B2801" s="28">
        <f ca="1">+IF(SIMULADOR2!$C$155&lt;TCEA!B2800+1,0,TCEA!B2800+1)</f>
        <v>47908</v>
      </c>
      <c r="C2801">
        <f ca="1">+SUMIF(SIMULADOR2!$C$36:$C$155,B2801,SIMULADOR2!$S$36:$S$155)</f>
        <v>0</v>
      </c>
    </row>
    <row r="2802" spans="1:3" x14ac:dyDescent="0.2">
      <c r="A2802">
        <f t="shared" si="43"/>
        <v>2800</v>
      </c>
      <c r="B2802" s="28">
        <f ca="1">+IF(SIMULADOR2!$C$155&lt;TCEA!B2801+1,0,TCEA!B2801+1)</f>
        <v>47909</v>
      </c>
      <c r="C2802">
        <f ca="1">+SUMIF(SIMULADOR2!$C$36:$C$155,B2802,SIMULADOR2!$S$36:$S$155)</f>
        <v>0</v>
      </c>
    </row>
    <row r="2803" spans="1:3" x14ac:dyDescent="0.2">
      <c r="A2803">
        <f t="shared" si="43"/>
        <v>2801</v>
      </c>
      <c r="B2803" s="28">
        <f ca="1">+IF(SIMULADOR2!$C$155&lt;TCEA!B2802+1,0,TCEA!B2802+1)</f>
        <v>47910</v>
      </c>
      <c r="C2803">
        <f ca="1">+SUMIF(SIMULADOR2!$C$36:$C$155,B2803,SIMULADOR2!$S$36:$S$155)</f>
        <v>0</v>
      </c>
    </row>
    <row r="2804" spans="1:3" x14ac:dyDescent="0.2">
      <c r="A2804">
        <f t="shared" si="43"/>
        <v>2802</v>
      </c>
      <c r="B2804" s="28">
        <f ca="1">+IF(SIMULADOR2!$C$155&lt;TCEA!B2803+1,0,TCEA!B2803+1)</f>
        <v>47911</v>
      </c>
      <c r="C2804">
        <f ca="1">+SUMIF(SIMULADOR2!$C$36:$C$155,B2804,SIMULADOR2!$S$36:$S$155)</f>
        <v>0</v>
      </c>
    </row>
    <row r="2805" spans="1:3" x14ac:dyDescent="0.2">
      <c r="A2805">
        <f t="shared" si="43"/>
        <v>2803</v>
      </c>
      <c r="B2805" s="28">
        <f ca="1">+IF(SIMULADOR2!$C$155&lt;TCEA!B2804+1,0,TCEA!B2804+1)</f>
        <v>47912</v>
      </c>
      <c r="C2805">
        <f ca="1">+SUMIF(SIMULADOR2!$C$36:$C$155,B2805,SIMULADOR2!$S$36:$S$155)</f>
        <v>0</v>
      </c>
    </row>
    <row r="2806" spans="1:3" x14ac:dyDescent="0.2">
      <c r="A2806">
        <f t="shared" si="43"/>
        <v>2804</v>
      </c>
      <c r="B2806" s="28">
        <f ca="1">+IF(SIMULADOR2!$C$155&lt;TCEA!B2805+1,0,TCEA!B2805+1)</f>
        <v>47913</v>
      </c>
      <c r="C2806">
        <f ca="1">+SUMIF(SIMULADOR2!$C$36:$C$155,B2806,SIMULADOR2!$S$36:$S$155)</f>
        <v>0</v>
      </c>
    </row>
    <row r="2807" spans="1:3" x14ac:dyDescent="0.2">
      <c r="A2807">
        <f t="shared" si="43"/>
        <v>2805</v>
      </c>
      <c r="B2807" s="28">
        <f ca="1">+IF(SIMULADOR2!$C$155&lt;TCEA!B2806+1,0,TCEA!B2806+1)</f>
        <v>47914</v>
      </c>
      <c r="C2807">
        <f ca="1">+SUMIF(SIMULADOR2!$C$36:$C$155,B2807,SIMULADOR2!$S$36:$S$155)</f>
        <v>0</v>
      </c>
    </row>
    <row r="2808" spans="1:3" x14ac:dyDescent="0.2">
      <c r="A2808">
        <f t="shared" si="43"/>
        <v>2806</v>
      </c>
      <c r="B2808" s="28">
        <f ca="1">+IF(SIMULADOR2!$C$155&lt;TCEA!B2807+1,0,TCEA!B2807+1)</f>
        <v>47915</v>
      </c>
      <c r="C2808">
        <f ca="1">+SUMIF(SIMULADOR2!$C$36:$C$155,B2808,SIMULADOR2!$S$36:$S$155)</f>
        <v>0</v>
      </c>
    </row>
    <row r="2809" spans="1:3" x14ac:dyDescent="0.2">
      <c r="A2809">
        <f t="shared" si="43"/>
        <v>2807</v>
      </c>
      <c r="B2809" s="28">
        <f ca="1">+IF(SIMULADOR2!$C$155&lt;TCEA!B2808+1,0,TCEA!B2808+1)</f>
        <v>47916</v>
      </c>
      <c r="C2809">
        <f ca="1">+SUMIF(SIMULADOR2!$C$36:$C$155,B2809,SIMULADOR2!$S$36:$S$155)</f>
        <v>0</v>
      </c>
    </row>
    <row r="2810" spans="1:3" x14ac:dyDescent="0.2">
      <c r="A2810">
        <f t="shared" si="43"/>
        <v>2808</v>
      </c>
      <c r="B2810" s="28">
        <f ca="1">+IF(SIMULADOR2!$C$155&lt;TCEA!B2809+1,0,TCEA!B2809+1)</f>
        <v>47917</v>
      </c>
      <c r="C2810">
        <f ca="1">+SUMIF(SIMULADOR2!$C$36:$C$155,B2810,SIMULADOR2!$S$36:$S$155)</f>
        <v>0</v>
      </c>
    </row>
    <row r="2811" spans="1:3" x14ac:dyDescent="0.2">
      <c r="A2811">
        <f t="shared" si="43"/>
        <v>2809</v>
      </c>
      <c r="B2811" s="28">
        <f ca="1">+IF(SIMULADOR2!$C$155&lt;TCEA!B2810+1,0,TCEA!B2810+1)</f>
        <v>47918</v>
      </c>
      <c r="C2811">
        <f ca="1">+SUMIF(SIMULADOR2!$C$36:$C$155,B2811,SIMULADOR2!$S$36:$S$155)</f>
        <v>0</v>
      </c>
    </row>
    <row r="2812" spans="1:3" x14ac:dyDescent="0.2">
      <c r="A2812">
        <f t="shared" si="43"/>
        <v>2810</v>
      </c>
      <c r="B2812" s="28">
        <f ca="1">+IF(SIMULADOR2!$C$155&lt;TCEA!B2811+1,0,TCEA!B2811+1)</f>
        <v>47919</v>
      </c>
      <c r="C2812">
        <f ca="1">+SUMIF(SIMULADOR2!$C$36:$C$155,B2812,SIMULADOR2!$S$36:$S$155)</f>
        <v>0</v>
      </c>
    </row>
    <row r="2813" spans="1:3" x14ac:dyDescent="0.2">
      <c r="A2813">
        <f t="shared" si="43"/>
        <v>2811</v>
      </c>
      <c r="B2813" s="28">
        <f ca="1">+IF(SIMULADOR2!$C$155&lt;TCEA!B2812+1,0,TCEA!B2812+1)</f>
        <v>47920</v>
      </c>
      <c r="C2813">
        <f ca="1">+SUMIF(SIMULADOR2!$C$36:$C$155,B2813,SIMULADOR2!$S$36:$S$155)</f>
        <v>0</v>
      </c>
    </row>
    <row r="2814" spans="1:3" x14ac:dyDescent="0.2">
      <c r="A2814">
        <f t="shared" si="43"/>
        <v>2812</v>
      </c>
      <c r="B2814" s="28">
        <f ca="1">+IF(SIMULADOR2!$C$155&lt;TCEA!B2813+1,0,TCEA!B2813+1)</f>
        <v>47921</v>
      </c>
      <c r="C2814">
        <f ca="1">+SUMIF(SIMULADOR2!$C$36:$C$155,B2814,SIMULADOR2!$S$36:$S$155)</f>
        <v>0</v>
      </c>
    </row>
    <row r="2815" spans="1:3" x14ac:dyDescent="0.2">
      <c r="A2815">
        <f t="shared" si="43"/>
        <v>2813</v>
      </c>
      <c r="B2815" s="28">
        <f ca="1">+IF(SIMULADOR2!$C$155&lt;TCEA!B2814+1,0,TCEA!B2814+1)</f>
        <v>47922</v>
      </c>
      <c r="C2815">
        <f ca="1">+SUMIF(SIMULADOR2!$C$36:$C$155,B2815,SIMULADOR2!$S$36:$S$155)</f>
        <v>0</v>
      </c>
    </row>
    <row r="2816" spans="1:3" x14ac:dyDescent="0.2">
      <c r="A2816">
        <f t="shared" si="43"/>
        <v>2814</v>
      </c>
      <c r="B2816" s="28">
        <f ca="1">+IF(SIMULADOR2!$C$155&lt;TCEA!B2815+1,0,TCEA!B2815+1)</f>
        <v>47923</v>
      </c>
      <c r="C2816">
        <f ca="1">+SUMIF(SIMULADOR2!$C$36:$C$155,B2816,SIMULADOR2!$S$36:$S$155)</f>
        <v>0</v>
      </c>
    </row>
    <row r="2817" spans="1:3" x14ac:dyDescent="0.2">
      <c r="A2817">
        <f t="shared" si="43"/>
        <v>2815</v>
      </c>
      <c r="B2817" s="28">
        <f ca="1">+IF(SIMULADOR2!$C$155&lt;TCEA!B2816+1,0,TCEA!B2816+1)</f>
        <v>47924</v>
      </c>
      <c r="C2817">
        <f ca="1">+SUMIF(SIMULADOR2!$C$36:$C$155,B2817,SIMULADOR2!$S$36:$S$155)</f>
        <v>0</v>
      </c>
    </row>
    <row r="2818" spans="1:3" x14ac:dyDescent="0.2">
      <c r="A2818">
        <f t="shared" si="43"/>
        <v>2816</v>
      </c>
      <c r="B2818" s="28">
        <f ca="1">+IF(SIMULADOR2!$C$155&lt;TCEA!B2817+1,0,TCEA!B2817+1)</f>
        <v>47925</v>
      </c>
      <c r="C2818">
        <f ca="1">+SUMIF(SIMULADOR2!$C$36:$C$155,B2818,SIMULADOR2!$S$36:$S$155)</f>
        <v>0</v>
      </c>
    </row>
    <row r="2819" spans="1:3" x14ac:dyDescent="0.2">
      <c r="A2819">
        <f t="shared" si="43"/>
        <v>2817</v>
      </c>
      <c r="B2819" s="28">
        <f ca="1">+IF(SIMULADOR2!$C$155&lt;TCEA!B2818+1,0,TCEA!B2818+1)</f>
        <v>47926</v>
      </c>
      <c r="C2819">
        <f ca="1">+SUMIF(SIMULADOR2!$C$36:$C$155,B2819,SIMULADOR2!$S$36:$S$155)</f>
        <v>0</v>
      </c>
    </row>
    <row r="2820" spans="1:3" x14ac:dyDescent="0.2">
      <c r="A2820">
        <f t="shared" si="43"/>
        <v>2818</v>
      </c>
      <c r="B2820" s="28">
        <f ca="1">+IF(SIMULADOR2!$C$155&lt;TCEA!B2819+1,0,TCEA!B2819+1)</f>
        <v>47927</v>
      </c>
      <c r="C2820">
        <f ca="1">+SUMIF(SIMULADOR2!$C$36:$C$155,B2820,SIMULADOR2!$S$36:$S$155)</f>
        <v>0</v>
      </c>
    </row>
    <row r="2821" spans="1:3" x14ac:dyDescent="0.2">
      <c r="A2821">
        <f t="shared" ref="A2821:A2884" si="44">+A2820+1</f>
        <v>2819</v>
      </c>
      <c r="B2821" s="28">
        <f ca="1">+IF(SIMULADOR2!$C$155&lt;TCEA!B2820+1,0,TCEA!B2820+1)</f>
        <v>47928</v>
      </c>
      <c r="C2821">
        <f ca="1">+SUMIF(SIMULADOR2!$C$36:$C$155,B2821,SIMULADOR2!$S$36:$S$155)</f>
        <v>0</v>
      </c>
    </row>
    <row r="2822" spans="1:3" x14ac:dyDescent="0.2">
      <c r="A2822">
        <f t="shared" si="44"/>
        <v>2820</v>
      </c>
      <c r="B2822" s="28">
        <f ca="1">+IF(SIMULADOR2!$C$155&lt;TCEA!B2821+1,0,TCEA!B2821+1)</f>
        <v>47929</v>
      </c>
      <c r="C2822">
        <f ca="1">+SUMIF(SIMULADOR2!$C$36:$C$155,B2822,SIMULADOR2!$S$36:$S$155)</f>
        <v>0</v>
      </c>
    </row>
    <row r="2823" spans="1:3" x14ac:dyDescent="0.2">
      <c r="A2823">
        <f t="shared" si="44"/>
        <v>2821</v>
      </c>
      <c r="B2823" s="28">
        <f ca="1">+IF(SIMULADOR2!$C$155&lt;TCEA!B2822+1,0,TCEA!B2822+1)</f>
        <v>47930</v>
      </c>
      <c r="C2823">
        <f ca="1">+SUMIF(SIMULADOR2!$C$36:$C$155,B2823,SIMULADOR2!$S$36:$S$155)</f>
        <v>0</v>
      </c>
    </row>
    <row r="2824" spans="1:3" x14ac:dyDescent="0.2">
      <c r="A2824">
        <f t="shared" si="44"/>
        <v>2822</v>
      </c>
      <c r="B2824" s="28">
        <f ca="1">+IF(SIMULADOR2!$C$155&lt;TCEA!B2823+1,0,TCEA!B2823+1)</f>
        <v>47931</v>
      </c>
      <c r="C2824">
        <f ca="1">+SUMIF(SIMULADOR2!$C$36:$C$155,B2824,SIMULADOR2!$S$36:$S$155)</f>
        <v>0</v>
      </c>
    </row>
    <row r="2825" spans="1:3" x14ac:dyDescent="0.2">
      <c r="A2825">
        <f t="shared" si="44"/>
        <v>2823</v>
      </c>
      <c r="B2825" s="28">
        <f ca="1">+IF(SIMULADOR2!$C$155&lt;TCEA!B2824+1,0,TCEA!B2824+1)</f>
        <v>47932</v>
      </c>
      <c r="C2825">
        <f ca="1">+SUMIF(SIMULADOR2!$C$36:$C$155,B2825,SIMULADOR2!$S$36:$S$155)</f>
        <v>0</v>
      </c>
    </row>
    <row r="2826" spans="1:3" x14ac:dyDescent="0.2">
      <c r="A2826">
        <f t="shared" si="44"/>
        <v>2824</v>
      </c>
      <c r="B2826" s="28">
        <f ca="1">+IF(SIMULADOR2!$C$155&lt;TCEA!B2825+1,0,TCEA!B2825+1)</f>
        <v>47933</v>
      </c>
      <c r="C2826">
        <f ca="1">+SUMIF(SIMULADOR2!$C$36:$C$155,B2826,SIMULADOR2!$S$36:$S$155)</f>
        <v>0</v>
      </c>
    </row>
    <row r="2827" spans="1:3" x14ac:dyDescent="0.2">
      <c r="A2827">
        <f t="shared" si="44"/>
        <v>2825</v>
      </c>
      <c r="B2827" s="28">
        <f ca="1">+IF(SIMULADOR2!$C$155&lt;TCEA!B2826+1,0,TCEA!B2826+1)</f>
        <v>47934</v>
      </c>
      <c r="C2827">
        <f ca="1">+SUMIF(SIMULADOR2!$C$36:$C$155,B2827,SIMULADOR2!$S$36:$S$155)</f>
        <v>0</v>
      </c>
    </row>
    <row r="2828" spans="1:3" x14ac:dyDescent="0.2">
      <c r="A2828">
        <f t="shared" si="44"/>
        <v>2826</v>
      </c>
      <c r="B2828" s="28">
        <f ca="1">+IF(SIMULADOR2!$C$155&lt;TCEA!B2827+1,0,TCEA!B2827+1)</f>
        <v>47935</v>
      </c>
      <c r="C2828">
        <f ca="1">+SUMIF(SIMULADOR2!$C$36:$C$155,B2828,SIMULADOR2!$S$36:$S$155)</f>
        <v>0</v>
      </c>
    </row>
    <row r="2829" spans="1:3" x14ac:dyDescent="0.2">
      <c r="A2829">
        <f t="shared" si="44"/>
        <v>2827</v>
      </c>
      <c r="B2829" s="28">
        <f ca="1">+IF(SIMULADOR2!$C$155&lt;TCEA!B2828+1,0,TCEA!B2828+1)</f>
        <v>47936</v>
      </c>
      <c r="C2829">
        <f ca="1">+SUMIF(SIMULADOR2!$C$36:$C$155,B2829,SIMULADOR2!$S$36:$S$155)</f>
        <v>0</v>
      </c>
    </row>
    <row r="2830" spans="1:3" x14ac:dyDescent="0.2">
      <c r="A2830">
        <f t="shared" si="44"/>
        <v>2828</v>
      </c>
      <c r="B2830" s="28">
        <f ca="1">+IF(SIMULADOR2!$C$155&lt;TCEA!B2829+1,0,TCEA!B2829+1)</f>
        <v>47937</v>
      </c>
      <c r="C2830">
        <f ca="1">+SUMIF(SIMULADOR2!$C$36:$C$155,B2830,SIMULADOR2!$S$36:$S$155)</f>
        <v>0</v>
      </c>
    </row>
    <row r="2831" spans="1:3" x14ac:dyDescent="0.2">
      <c r="A2831">
        <f t="shared" si="44"/>
        <v>2829</v>
      </c>
      <c r="B2831" s="28">
        <f ca="1">+IF(SIMULADOR2!$C$155&lt;TCEA!B2830+1,0,TCEA!B2830+1)</f>
        <v>47938</v>
      </c>
      <c r="C2831">
        <f ca="1">+SUMIF(SIMULADOR2!$C$36:$C$155,B2831,SIMULADOR2!$S$36:$S$155)</f>
        <v>0</v>
      </c>
    </row>
    <row r="2832" spans="1:3" x14ac:dyDescent="0.2">
      <c r="A2832">
        <f t="shared" si="44"/>
        <v>2830</v>
      </c>
      <c r="B2832" s="28">
        <f ca="1">+IF(SIMULADOR2!$C$155&lt;TCEA!B2831+1,0,TCEA!B2831+1)</f>
        <v>47939</v>
      </c>
      <c r="C2832">
        <f ca="1">+SUMIF(SIMULADOR2!$C$36:$C$155,B2832,SIMULADOR2!$S$36:$S$155)</f>
        <v>0</v>
      </c>
    </row>
    <row r="2833" spans="1:3" x14ac:dyDescent="0.2">
      <c r="A2833">
        <f t="shared" si="44"/>
        <v>2831</v>
      </c>
      <c r="B2833" s="28">
        <f ca="1">+IF(SIMULADOR2!$C$155&lt;TCEA!B2832+1,0,TCEA!B2832+1)</f>
        <v>47940</v>
      </c>
      <c r="C2833">
        <f ca="1">+SUMIF(SIMULADOR2!$C$36:$C$155,B2833,SIMULADOR2!$S$36:$S$155)</f>
        <v>0</v>
      </c>
    </row>
    <row r="2834" spans="1:3" x14ac:dyDescent="0.2">
      <c r="A2834">
        <f t="shared" si="44"/>
        <v>2832</v>
      </c>
      <c r="B2834" s="28">
        <f ca="1">+IF(SIMULADOR2!$C$155&lt;TCEA!B2833+1,0,TCEA!B2833+1)</f>
        <v>47941</v>
      </c>
      <c r="C2834">
        <f ca="1">+SUMIF(SIMULADOR2!$C$36:$C$155,B2834,SIMULADOR2!$S$36:$S$155)</f>
        <v>0</v>
      </c>
    </row>
    <row r="2835" spans="1:3" x14ac:dyDescent="0.2">
      <c r="A2835">
        <f t="shared" si="44"/>
        <v>2833</v>
      </c>
      <c r="B2835" s="28">
        <f ca="1">+IF(SIMULADOR2!$C$155&lt;TCEA!B2834+1,0,TCEA!B2834+1)</f>
        <v>47942</v>
      </c>
      <c r="C2835">
        <f ca="1">+SUMIF(SIMULADOR2!$C$36:$C$155,B2835,SIMULADOR2!$S$36:$S$155)</f>
        <v>0</v>
      </c>
    </row>
    <row r="2836" spans="1:3" x14ac:dyDescent="0.2">
      <c r="A2836">
        <f t="shared" si="44"/>
        <v>2834</v>
      </c>
      <c r="B2836" s="28">
        <f ca="1">+IF(SIMULADOR2!$C$155&lt;TCEA!B2835+1,0,TCEA!B2835+1)</f>
        <v>47943</v>
      </c>
      <c r="C2836">
        <f ca="1">+SUMIF(SIMULADOR2!$C$36:$C$155,B2836,SIMULADOR2!$S$36:$S$155)</f>
        <v>0</v>
      </c>
    </row>
    <row r="2837" spans="1:3" x14ac:dyDescent="0.2">
      <c r="A2837">
        <f t="shared" si="44"/>
        <v>2835</v>
      </c>
      <c r="B2837" s="28">
        <f ca="1">+IF(SIMULADOR2!$C$155&lt;TCEA!B2836+1,0,TCEA!B2836+1)</f>
        <v>47944</v>
      </c>
      <c r="C2837">
        <f ca="1">+SUMIF(SIMULADOR2!$C$36:$C$155,B2837,SIMULADOR2!$S$36:$S$155)</f>
        <v>0</v>
      </c>
    </row>
    <row r="2838" spans="1:3" x14ac:dyDescent="0.2">
      <c r="A2838">
        <f t="shared" si="44"/>
        <v>2836</v>
      </c>
      <c r="B2838" s="28">
        <f ca="1">+IF(SIMULADOR2!$C$155&lt;TCEA!B2837+1,0,TCEA!B2837+1)</f>
        <v>47945</v>
      </c>
      <c r="C2838">
        <f ca="1">+SUMIF(SIMULADOR2!$C$36:$C$155,B2838,SIMULADOR2!$S$36:$S$155)</f>
        <v>0</v>
      </c>
    </row>
    <row r="2839" spans="1:3" x14ac:dyDescent="0.2">
      <c r="A2839">
        <f t="shared" si="44"/>
        <v>2837</v>
      </c>
      <c r="B2839" s="28">
        <f ca="1">+IF(SIMULADOR2!$C$155&lt;TCEA!B2838+1,0,TCEA!B2838+1)</f>
        <v>47946</v>
      </c>
      <c r="C2839">
        <f ca="1">+SUMIF(SIMULADOR2!$C$36:$C$155,B2839,SIMULADOR2!$S$36:$S$155)</f>
        <v>0</v>
      </c>
    </row>
    <row r="2840" spans="1:3" x14ac:dyDescent="0.2">
      <c r="A2840">
        <f t="shared" si="44"/>
        <v>2838</v>
      </c>
      <c r="B2840" s="28">
        <f ca="1">+IF(SIMULADOR2!$C$155&lt;TCEA!B2839+1,0,TCEA!B2839+1)</f>
        <v>47947</v>
      </c>
      <c r="C2840">
        <f ca="1">+SUMIF(SIMULADOR2!$C$36:$C$155,B2840,SIMULADOR2!$S$36:$S$155)</f>
        <v>0</v>
      </c>
    </row>
    <row r="2841" spans="1:3" x14ac:dyDescent="0.2">
      <c r="A2841">
        <f t="shared" si="44"/>
        <v>2839</v>
      </c>
      <c r="B2841" s="28">
        <f ca="1">+IF(SIMULADOR2!$C$155&lt;TCEA!B2840+1,0,TCEA!B2840+1)</f>
        <v>47948</v>
      </c>
      <c r="C2841">
        <f ca="1">+SUMIF(SIMULADOR2!$C$36:$C$155,B2841,SIMULADOR2!$S$36:$S$155)</f>
        <v>0</v>
      </c>
    </row>
    <row r="2842" spans="1:3" x14ac:dyDescent="0.2">
      <c r="A2842">
        <f t="shared" si="44"/>
        <v>2840</v>
      </c>
      <c r="B2842" s="28">
        <f ca="1">+IF(SIMULADOR2!$C$155&lt;TCEA!B2841+1,0,TCEA!B2841+1)</f>
        <v>47949</v>
      </c>
      <c r="C2842">
        <f ca="1">+SUMIF(SIMULADOR2!$C$36:$C$155,B2842,SIMULADOR2!$S$36:$S$155)</f>
        <v>0</v>
      </c>
    </row>
    <row r="2843" spans="1:3" x14ac:dyDescent="0.2">
      <c r="A2843">
        <f t="shared" si="44"/>
        <v>2841</v>
      </c>
      <c r="B2843" s="28">
        <f ca="1">+IF(SIMULADOR2!$C$155&lt;TCEA!B2842+1,0,TCEA!B2842+1)</f>
        <v>47950</v>
      </c>
      <c r="C2843">
        <f ca="1">+SUMIF(SIMULADOR2!$C$36:$C$155,B2843,SIMULADOR2!$S$36:$S$155)</f>
        <v>0</v>
      </c>
    </row>
    <row r="2844" spans="1:3" x14ac:dyDescent="0.2">
      <c r="A2844">
        <f t="shared" si="44"/>
        <v>2842</v>
      </c>
      <c r="B2844" s="28">
        <f ca="1">+IF(SIMULADOR2!$C$155&lt;TCEA!B2843+1,0,TCEA!B2843+1)</f>
        <v>47951</v>
      </c>
      <c r="C2844">
        <f ca="1">+SUMIF(SIMULADOR2!$C$36:$C$155,B2844,SIMULADOR2!$S$36:$S$155)</f>
        <v>0</v>
      </c>
    </row>
    <row r="2845" spans="1:3" x14ac:dyDescent="0.2">
      <c r="A2845">
        <f t="shared" si="44"/>
        <v>2843</v>
      </c>
      <c r="B2845" s="28">
        <f ca="1">+IF(SIMULADOR2!$C$155&lt;TCEA!B2844+1,0,TCEA!B2844+1)</f>
        <v>47952</v>
      </c>
      <c r="C2845">
        <f ca="1">+SUMIF(SIMULADOR2!$C$36:$C$155,B2845,SIMULADOR2!$S$36:$S$155)</f>
        <v>0</v>
      </c>
    </row>
    <row r="2846" spans="1:3" x14ac:dyDescent="0.2">
      <c r="A2846">
        <f t="shared" si="44"/>
        <v>2844</v>
      </c>
      <c r="B2846" s="28">
        <f ca="1">+IF(SIMULADOR2!$C$155&lt;TCEA!B2845+1,0,TCEA!B2845+1)</f>
        <v>47953</v>
      </c>
      <c r="C2846">
        <f ca="1">+SUMIF(SIMULADOR2!$C$36:$C$155,B2846,SIMULADOR2!$S$36:$S$155)</f>
        <v>0</v>
      </c>
    </row>
    <row r="2847" spans="1:3" x14ac:dyDescent="0.2">
      <c r="A2847">
        <f t="shared" si="44"/>
        <v>2845</v>
      </c>
      <c r="B2847" s="28">
        <f ca="1">+IF(SIMULADOR2!$C$155&lt;TCEA!B2846+1,0,TCEA!B2846+1)</f>
        <v>47954</v>
      </c>
      <c r="C2847">
        <f ca="1">+SUMIF(SIMULADOR2!$C$36:$C$155,B2847,SIMULADOR2!$S$36:$S$155)</f>
        <v>0</v>
      </c>
    </row>
    <row r="2848" spans="1:3" x14ac:dyDescent="0.2">
      <c r="A2848">
        <f t="shared" si="44"/>
        <v>2846</v>
      </c>
      <c r="B2848" s="28">
        <f ca="1">+IF(SIMULADOR2!$C$155&lt;TCEA!B2847+1,0,TCEA!B2847+1)</f>
        <v>47955</v>
      </c>
      <c r="C2848">
        <f ca="1">+SUMIF(SIMULADOR2!$C$36:$C$155,B2848,SIMULADOR2!$S$36:$S$155)</f>
        <v>0</v>
      </c>
    </row>
    <row r="2849" spans="1:3" x14ac:dyDescent="0.2">
      <c r="A2849">
        <f t="shared" si="44"/>
        <v>2847</v>
      </c>
      <c r="B2849" s="28">
        <f ca="1">+IF(SIMULADOR2!$C$155&lt;TCEA!B2848+1,0,TCEA!B2848+1)</f>
        <v>47956</v>
      </c>
      <c r="C2849">
        <f ca="1">+SUMIF(SIMULADOR2!$C$36:$C$155,B2849,SIMULADOR2!$S$36:$S$155)</f>
        <v>0</v>
      </c>
    </row>
    <row r="2850" spans="1:3" x14ac:dyDescent="0.2">
      <c r="A2850">
        <f t="shared" si="44"/>
        <v>2848</v>
      </c>
      <c r="B2850" s="28">
        <f ca="1">+IF(SIMULADOR2!$C$155&lt;TCEA!B2849+1,0,TCEA!B2849+1)</f>
        <v>47957</v>
      </c>
      <c r="C2850">
        <f ca="1">+SUMIF(SIMULADOR2!$C$36:$C$155,B2850,SIMULADOR2!$S$36:$S$155)</f>
        <v>0</v>
      </c>
    </row>
    <row r="2851" spans="1:3" x14ac:dyDescent="0.2">
      <c r="A2851">
        <f t="shared" si="44"/>
        <v>2849</v>
      </c>
      <c r="B2851" s="28">
        <f ca="1">+IF(SIMULADOR2!$C$155&lt;TCEA!B2850+1,0,TCEA!B2850+1)</f>
        <v>47958</v>
      </c>
      <c r="C2851">
        <f ca="1">+SUMIF(SIMULADOR2!$C$36:$C$155,B2851,SIMULADOR2!$S$36:$S$155)</f>
        <v>0</v>
      </c>
    </row>
    <row r="2852" spans="1:3" x14ac:dyDescent="0.2">
      <c r="A2852">
        <f t="shared" si="44"/>
        <v>2850</v>
      </c>
      <c r="B2852" s="28">
        <f ca="1">+IF(SIMULADOR2!$C$155&lt;TCEA!B2851+1,0,TCEA!B2851+1)</f>
        <v>47959</v>
      </c>
      <c r="C2852">
        <f ca="1">+SUMIF(SIMULADOR2!$C$36:$C$155,B2852,SIMULADOR2!$S$36:$S$155)</f>
        <v>0</v>
      </c>
    </row>
    <row r="2853" spans="1:3" x14ac:dyDescent="0.2">
      <c r="A2853">
        <f t="shared" si="44"/>
        <v>2851</v>
      </c>
      <c r="B2853" s="28">
        <f ca="1">+IF(SIMULADOR2!$C$155&lt;TCEA!B2852+1,0,TCEA!B2852+1)</f>
        <v>47960</v>
      </c>
      <c r="C2853">
        <f ca="1">+SUMIF(SIMULADOR2!$C$36:$C$155,B2853,SIMULADOR2!$S$36:$S$155)</f>
        <v>0</v>
      </c>
    </row>
    <row r="2854" spans="1:3" x14ac:dyDescent="0.2">
      <c r="A2854">
        <f t="shared" si="44"/>
        <v>2852</v>
      </c>
      <c r="B2854" s="28">
        <f ca="1">+IF(SIMULADOR2!$C$155&lt;TCEA!B2853+1,0,TCEA!B2853+1)</f>
        <v>47961</v>
      </c>
      <c r="C2854">
        <f ca="1">+SUMIF(SIMULADOR2!$C$36:$C$155,B2854,SIMULADOR2!$S$36:$S$155)</f>
        <v>0</v>
      </c>
    </row>
    <row r="2855" spans="1:3" x14ac:dyDescent="0.2">
      <c r="A2855">
        <f t="shared" si="44"/>
        <v>2853</v>
      </c>
      <c r="B2855" s="28">
        <f ca="1">+IF(SIMULADOR2!$C$155&lt;TCEA!B2854+1,0,TCEA!B2854+1)</f>
        <v>47962</v>
      </c>
      <c r="C2855">
        <f ca="1">+SUMIF(SIMULADOR2!$C$36:$C$155,B2855,SIMULADOR2!$S$36:$S$155)</f>
        <v>0</v>
      </c>
    </row>
    <row r="2856" spans="1:3" x14ac:dyDescent="0.2">
      <c r="A2856">
        <f t="shared" si="44"/>
        <v>2854</v>
      </c>
      <c r="B2856" s="28">
        <f ca="1">+IF(SIMULADOR2!$C$155&lt;TCEA!B2855+1,0,TCEA!B2855+1)</f>
        <v>47963</v>
      </c>
      <c r="C2856">
        <f ca="1">+SUMIF(SIMULADOR2!$C$36:$C$155,B2856,SIMULADOR2!$S$36:$S$155)</f>
        <v>0</v>
      </c>
    </row>
    <row r="2857" spans="1:3" x14ac:dyDescent="0.2">
      <c r="A2857">
        <f t="shared" si="44"/>
        <v>2855</v>
      </c>
      <c r="B2857" s="28">
        <f ca="1">+IF(SIMULADOR2!$C$155&lt;TCEA!B2856+1,0,TCEA!B2856+1)</f>
        <v>47964</v>
      </c>
      <c r="C2857">
        <f ca="1">+SUMIF(SIMULADOR2!$C$36:$C$155,B2857,SIMULADOR2!$S$36:$S$155)</f>
        <v>0</v>
      </c>
    </row>
    <row r="2858" spans="1:3" x14ac:dyDescent="0.2">
      <c r="A2858">
        <f t="shared" si="44"/>
        <v>2856</v>
      </c>
      <c r="B2858" s="28">
        <f ca="1">+IF(SIMULADOR2!$C$155&lt;TCEA!B2857+1,0,TCEA!B2857+1)</f>
        <v>47965</v>
      </c>
      <c r="C2858">
        <f ca="1">+SUMIF(SIMULADOR2!$C$36:$C$155,B2858,SIMULADOR2!$S$36:$S$155)</f>
        <v>0</v>
      </c>
    </row>
    <row r="2859" spans="1:3" x14ac:dyDescent="0.2">
      <c r="A2859">
        <f t="shared" si="44"/>
        <v>2857</v>
      </c>
      <c r="B2859" s="28">
        <f ca="1">+IF(SIMULADOR2!$C$155&lt;TCEA!B2858+1,0,TCEA!B2858+1)</f>
        <v>47966</v>
      </c>
      <c r="C2859">
        <f ca="1">+SUMIF(SIMULADOR2!$C$36:$C$155,B2859,SIMULADOR2!$S$36:$S$155)</f>
        <v>0</v>
      </c>
    </row>
    <row r="2860" spans="1:3" x14ac:dyDescent="0.2">
      <c r="A2860">
        <f t="shared" si="44"/>
        <v>2858</v>
      </c>
      <c r="B2860" s="28">
        <f ca="1">+IF(SIMULADOR2!$C$155&lt;TCEA!B2859+1,0,TCEA!B2859+1)</f>
        <v>47967</v>
      </c>
      <c r="C2860">
        <f ca="1">+SUMIF(SIMULADOR2!$C$36:$C$155,B2860,SIMULADOR2!$S$36:$S$155)</f>
        <v>0</v>
      </c>
    </row>
    <row r="2861" spans="1:3" x14ac:dyDescent="0.2">
      <c r="A2861">
        <f t="shared" si="44"/>
        <v>2859</v>
      </c>
      <c r="B2861" s="28">
        <f ca="1">+IF(SIMULADOR2!$C$155&lt;TCEA!B2860+1,0,TCEA!B2860+1)</f>
        <v>47968</v>
      </c>
      <c r="C2861">
        <f ca="1">+SUMIF(SIMULADOR2!$C$36:$C$155,B2861,SIMULADOR2!$S$36:$S$155)</f>
        <v>0</v>
      </c>
    </row>
    <row r="2862" spans="1:3" x14ac:dyDescent="0.2">
      <c r="A2862">
        <f t="shared" si="44"/>
        <v>2860</v>
      </c>
      <c r="B2862" s="28">
        <f ca="1">+IF(SIMULADOR2!$C$155&lt;TCEA!B2861+1,0,TCEA!B2861+1)</f>
        <v>47969</v>
      </c>
      <c r="C2862">
        <f ca="1">+SUMIF(SIMULADOR2!$C$36:$C$155,B2862,SIMULADOR2!$S$36:$S$155)</f>
        <v>0</v>
      </c>
    </row>
    <row r="2863" spans="1:3" x14ac:dyDescent="0.2">
      <c r="A2863">
        <f t="shared" si="44"/>
        <v>2861</v>
      </c>
      <c r="B2863" s="28">
        <f ca="1">+IF(SIMULADOR2!$C$155&lt;TCEA!B2862+1,0,TCEA!B2862+1)</f>
        <v>47970</v>
      </c>
      <c r="C2863">
        <f ca="1">+SUMIF(SIMULADOR2!$C$36:$C$155,B2863,SIMULADOR2!$S$36:$S$155)</f>
        <v>0</v>
      </c>
    </row>
    <row r="2864" spans="1:3" x14ac:dyDescent="0.2">
      <c r="A2864">
        <f t="shared" si="44"/>
        <v>2862</v>
      </c>
      <c r="B2864" s="28">
        <f ca="1">+IF(SIMULADOR2!$C$155&lt;TCEA!B2863+1,0,TCEA!B2863+1)</f>
        <v>47971</v>
      </c>
      <c r="C2864">
        <f ca="1">+SUMIF(SIMULADOR2!$C$36:$C$155,B2864,SIMULADOR2!$S$36:$S$155)</f>
        <v>0</v>
      </c>
    </row>
    <row r="2865" spans="1:3" x14ac:dyDescent="0.2">
      <c r="A2865">
        <f t="shared" si="44"/>
        <v>2863</v>
      </c>
      <c r="B2865" s="28">
        <f ca="1">+IF(SIMULADOR2!$C$155&lt;TCEA!B2864+1,0,TCEA!B2864+1)</f>
        <v>47972</v>
      </c>
      <c r="C2865">
        <f ca="1">+SUMIF(SIMULADOR2!$C$36:$C$155,B2865,SIMULADOR2!$S$36:$S$155)</f>
        <v>0</v>
      </c>
    </row>
    <row r="2866" spans="1:3" x14ac:dyDescent="0.2">
      <c r="A2866">
        <f t="shared" si="44"/>
        <v>2864</v>
      </c>
      <c r="B2866" s="28">
        <f ca="1">+IF(SIMULADOR2!$C$155&lt;TCEA!B2865+1,0,TCEA!B2865+1)</f>
        <v>47973</v>
      </c>
      <c r="C2866">
        <f ca="1">+SUMIF(SIMULADOR2!$C$36:$C$155,B2866,SIMULADOR2!$S$36:$S$155)</f>
        <v>0</v>
      </c>
    </row>
    <row r="2867" spans="1:3" x14ac:dyDescent="0.2">
      <c r="A2867">
        <f t="shared" si="44"/>
        <v>2865</v>
      </c>
      <c r="B2867" s="28">
        <f ca="1">+IF(SIMULADOR2!$C$155&lt;TCEA!B2866+1,0,TCEA!B2866+1)</f>
        <v>47974</v>
      </c>
      <c r="C2867">
        <f ca="1">+SUMIF(SIMULADOR2!$C$36:$C$155,B2867,SIMULADOR2!$S$36:$S$155)</f>
        <v>0</v>
      </c>
    </row>
    <row r="2868" spans="1:3" x14ac:dyDescent="0.2">
      <c r="A2868">
        <f t="shared" si="44"/>
        <v>2866</v>
      </c>
      <c r="B2868" s="28">
        <f ca="1">+IF(SIMULADOR2!$C$155&lt;TCEA!B2867+1,0,TCEA!B2867+1)</f>
        <v>47975</v>
      </c>
      <c r="C2868">
        <f ca="1">+SUMIF(SIMULADOR2!$C$36:$C$155,B2868,SIMULADOR2!$S$36:$S$155)</f>
        <v>0</v>
      </c>
    </row>
    <row r="2869" spans="1:3" x14ac:dyDescent="0.2">
      <c r="A2869">
        <f t="shared" si="44"/>
        <v>2867</v>
      </c>
      <c r="B2869" s="28">
        <f ca="1">+IF(SIMULADOR2!$C$155&lt;TCEA!B2868+1,0,TCEA!B2868+1)</f>
        <v>47976</v>
      </c>
      <c r="C2869">
        <f ca="1">+SUMIF(SIMULADOR2!$C$36:$C$155,B2869,SIMULADOR2!$S$36:$S$155)</f>
        <v>0</v>
      </c>
    </row>
    <row r="2870" spans="1:3" x14ac:dyDescent="0.2">
      <c r="A2870">
        <f t="shared" si="44"/>
        <v>2868</v>
      </c>
      <c r="B2870" s="28">
        <f ca="1">+IF(SIMULADOR2!$C$155&lt;TCEA!B2869+1,0,TCEA!B2869+1)</f>
        <v>47977</v>
      </c>
      <c r="C2870">
        <f ca="1">+SUMIF(SIMULADOR2!$C$36:$C$155,B2870,SIMULADOR2!$S$36:$S$155)</f>
        <v>0</v>
      </c>
    </row>
    <row r="2871" spans="1:3" x14ac:dyDescent="0.2">
      <c r="A2871">
        <f t="shared" si="44"/>
        <v>2869</v>
      </c>
      <c r="B2871" s="28">
        <f ca="1">+IF(SIMULADOR2!$C$155&lt;TCEA!B2870+1,0,TCEA!B2870+1)</f>
        <v>47978</v>
      </c>
      <c r="C2871">
        <f ca="1">+SUMIF(SIMULADOR2!$C$36:$C$155,B2871,SIMULADOR2!$S$36:$S$155)</f>
        <v>0</v>
      </c>
    </row>
    <row r="2872" spans="1:3" x14ac:dyDescent="0.2">
      <c r="A2872">
        <f t="shared" si="44"/>
        <v>2870</v>
      </c>
      <c r="B2872" s="28">
        <f ca="1">+IF(SIMULADOR2!$C$155&lt;TCEA!B2871+1,0,TCEA!B2871+1)</f>
        <v>47979</v>
      </c>
      <c r="C2872">
        <f ca="1">+SUMIF(SIMULADOR2!$C$36:$C$155,B2872,SIMULADOR2!$S$36:$S$155)</f>
        <v>0</v>
      </c>
    </row>
    <row r="2873" spans="1:3" x14ac:dyDescent="0.2">
      <c r="A2873">
        <f t="shared" si="44"/>
        <v>2871</v>
      </c>
      <c r="B2873" s="28">
        <f ca="1">+IF(SIMULADOR2!$C$155&lt;TCEA!B2872+1,0,TCEA!B2872+1)</f>
        <v>47980</v>
      </c>
      <c r="C2873">
        <f ca="1">+SUMIF(SIMULADOR2!$C$36:$C$155,B2873,SIMULADOR2!$S$36:$S$155)</f>
        <v>0</v>
      </c>
    </row>
    <row r="2874" spans="1:3" x14ac:dyDescent="0.2">
      <c r="A2874">
        <f t="shared" si="44"/>
        <v>2872</v>
      </c>
      <c r="B2874" s="28">
        <f ca="1">+IF(SIMULADOR2!$C$155&lt;TCEA!B2873+1,0,TCEA!B2873+1)</f>
        <v>47981</v>
      </c>
      <c r="C2874">
        <f ca="1">+SUMIF(SIMULADOR2!$C$36:$C$155,B2874,SIMULADOR2!$S$36:$S$155)</f>
        <v>0</v>
      </c>
    </row>
    <row r="2875" spans="1:3" x14ac:dyDescent="0.2">
      <c r="A2875">
        <f t="shared" si="44"/>
        <v>2873</v>
      </c>
      <c r="B2875" s="28">
        <f ca="1">+IF(SIMULADOR2!$C$155&lt;TCEA!B2874+1,0,TCEA!B2874+1)</f>
        <v>47982</v>
      </c>
      <c r="C2875">
        <f ca="1">+SUMIF(SIMULADOR2!$C$36:$C$155,B2875,SIMULADOR2!$S$36:$S$155)</f>
        <v>0</v>
      </c>
    </row>
    <row r="2876" spans="1:3" x14ac:dyDescent="0.2">
      <c r="A2876">
        <f t="shared" si="44"/>
        <v>2874</v>
      </c>
      <c r="B2876" s="28">
        <f ca="1">+IF(SIMULADOR2!$C$155&lt;TCEA!B2875+1,0,TCEA!B2875+1)</f>
        <v>47983</v>
      </c>
      <c r="C2876">
        <f ca="1">+SUMIF(SIMULADOR2!$C$36:$C$155,B2876,SIMULADOR2!$S$36:$S$155)</f>
        <v>0</v>
      </c>
    </row>
    <row r="2877" spans="1:3" x14ac:dyDescent="0.2">
      <c r="A2877">
        <f t="shared" si="44"/>
        <v>2875</v>
      </c>
      <c r="B2877" s="28">
        <f ca="1">+IF(SIMULADOR2!$C$155&lt;TCEA!B2876+1,0,TCEA!B2876+1)</f>
        <v>47984</v>
      </c>
      <c r="C2877">
        <f ca="1">+SUMIF(SIMULADOR2!$C$36:$C$155,B2877,SIMULADOR2!$S$36:$S$155)</f>
        <v>0</v>
      </c>
    </row>
    <row r="2878" spans="1:3" x14ac:dyDescent="0.2">
      <c r="A2878">
        <f t="shared" si="44"/>
        <v>2876</v>
      </c>
      <c r="B2878" s="28">
        <f ca="1">+IF(SIMULADOR2!$C$155&lt;TCEA!B2877+1,0,TCEA!B2877+1)</f>
        <v>47985</v>
      </c>
      <c r="C2878">
        <f ca="1">+SUMIF(SIMULADOR2!$C$36:$C$155,B2878,SIMULADOR2!$S$36:$S$155)</f>
        <v>0</v>
      </c>
    </row>
    <row r="2879" spans="1:3" x14ac:dyDescent="0.2">
      <c r="A2879">
        <f t="shared" si="44"/>
        <v>2877</v>
      </c>
      <c r="B2879" s="28">
        <f ca="1">+IF(SIMULADOR2!$C$155&lt;TCEA!B2878+1,0,TCEA!B2878+1)</f>
        <v>47986</v>
      </c>
      <c r="C2879">
        <f ca="1">+SUMIF(SIMULADOR2!$C$36:$C$155,B2879,SIMULADOR2!$S$36:$S$155)</f>
        <v>0</v>
      </c>
    </row>
    <row r="2880" spans="1:3" x14ac:dyDescent="0.2">
      <c r="A2880">
        <f t="shared" si="44"/>
        <v>2878</v>
      </c>
      <c r="B2880" s="28">
        <f ca="1">+IF(SIMULADOR2!$C$155&lt;TCEA!B2879+1,0,TCEA!B2879+1)</f>
        <v>47987</v>
      </c>
      <c r="C2880">
        <f ca="1">+SUMIF(SIMULADOR2!$C$36:$C$155,B2880,SIMULADOR2!$S$36:$S$155)</f>
        <v>0</v>
      </c>
    </row>
    <row r="2881" spans="1:3" x14ac:dyDescent="0.2">
      <c r="A2881">
        <f t="shared" si="44"/>
        <v>2879</v>
      </c>
      <c r="B2881" s="28">
        <f ca="1">+IF(SIMULADOR2!$C$155&lt;TCEA!B2880+1,0,TCEA!B2880+1)</f>
        <v>47988</v>
      </c>
      <c r="C2881">
        <f ca="1">+SUMIF(SIMULADOR2!$C$36:$C$155,B2881,SIMULADOR2!$S$36:$S$155)</f>
        <v>0</v>
      </c>
    </row>
    <row r="2882" spans="1:3" x14ac:dyDescent="0.2">
      <c r="A2882">
        <f t="shared" si="44"/>
        <v>2880</v>
      </c>
      <c r="B2882" s="28">
        <f ca="1">+IF(SIMULADOR2!$C$155&lt;TCEA!B2881+1,0,TCEA!B2881+1)</f>
        <v>47989</v>
      </c>
      <c r="C2882">
        <f ca="1">+SUMIF(SIMULADOR2!$C$36:$C$155,B2882,SIMULADOR2!$S$36:$S$155)</f>
        <v>0</v>
      </c>
    </row>
    <row r="2883" spans="1:3" x14ac:dyDescent="0.2">
      <c r="A2883">
        <f t="shared" si="44"/>
        <v>2881</v>
      </c>
      <c r="B2883" s="28">
        <f ca="1">+IF(SIMULADOR2!$C$155&lt;TCEA!B2882+1,0,TCEA!B2882+1)</f>
        <v>47990</v>
      </c>
      <c r="C2883">
        <f ca="1">+SUMIF(SIMULADOR2!$C$36:$C$155,B2883,SIMULADOR2!$S$36:$S$155)</f>
        <v>0</v>
      </c>
    </row>
    <row r="2884" spans="1:3" x14ac:dyDescent="0.2">
      <c r="A2884">
        <f t="shared" si="44"/>
        <v>2882</v>
      </c>
      <c r="B2884" s="28">
        <f ca="1">+IF(SIMULADOR2!$C$155&lt;TCEA!B2883+1,0,TCEA!B2883+1)</f>
        <v>47991</v>
      </c>
      <c r="C2884">
        <f ca="1">+SUMIF(SIMULADOR2!$C$36:$C$155,B2884,SIMULADOR2!$S$36:$S$155)</f>
        <v>0</v>
      </c>
    </row>
    <row r="2885" spans="1:3" x14ac:dyDescent="0.2">
      <c r="A2885">
        <f t="shared" ref="A2885:A2948" si="45">+A2884+1</f>
        <v>2883</v>
      </c>
      <c r="B2885" s="28">
        <f ca="1">+IF(SIMULADOR2!$C$155&lt;TCEA!B2884+1,0,TCEA!B2884+1)</f>
        <v>47992</v>
      </c>
      <c r="C2885">
        <f ca="1">+SUMIF(SIMULADOR2!$C$36:$C$155,B2885,SIMULADOR2!$S$36:$S$155)</f>
        <v>0</v>
      </c>
    </row>
    <row r="2886" spans="1:3" x14ac:dyDescent="0.2">
      <c r="A2886">
        <f t="shared" si="45"/>
        <v>2884</v>
      </c>
      <c r="B2886" s="28">
        <f ca="1">+IF(SIMULADOR2!$C$155&lt;TCEA!B2885+1,0,TCEA!B2885+1)</f>
        <v>47993</v>
      </c>
      <c r="C2886">
        <f ca="1">+SUMIF(SIMULADOR2!$C$36:$C$155,B2886,SIMULADOR2!$S$36:$S$155)</f>
        <v>0</v>
      </c>
    </row>
    <row r="2887" spans="1:3" x14ac:dyDescent="0.2">
      <c r="A2887">
        <f t="shared" si="45"/>
        <v>2885</v>
      </c>
      <c r="B2887" s="28">
        <f ca="1">+IF(SIMULADOR2!$C$155&lt;TCEA!B2886+1,0,TCEA!B2886+1)</f>
        <v>47994</v>
      </c>
      <c r="C2887">
        <f ca="1">+SUMIF(SIMULADOR2!$C$36:$C$155,B2887,SIMULADOR2!$S$36:$S$155)</f>
        <v>0</v>
      </c>
    </row>
    <row r="2888" spans="1:3" x14ac:dyDescent="0.2">
      <c r="A2888">
        <f t="shared" si="45"/>
        <v>2886</v>
      </c>
      <c r="B2888" s="28">
        <f ca="1">+IF(SIMULADOR2!$C$155&lt;TCEA!B2887+1,0,TCEA!B2887+1)</f>
        <v>47995</v>
      </c>
      <c r="C2888">
        <f ca="1">+SUMIF(SIMULADOR2!$C$36:$C$155,B2888,SIMULADOR2!$S$36:$S$155)</f>
        <v>0</v>
      </c>
    </row>
    <row r="2889" spans="1:3" x14ac:dyDescent="0.2">
      <c r="A2889">
        <f t="shared" si="45"/>
        <v>2887</v>
      </c>
      <c r="B2889" s="28">
        <f ca="1">+IF(SIMULADOR2!$C$155&lt;TCEA!B2888+1,0,TCEA!B2888+1)</f>
        <v>47996</v>
      </c>
      <c r="C2889">
        <f ca="1">+SUMIF(SIMULADOR2!$C$36:$C$155,B2889,SIMULADOR2!$S$36:$S$155)</f>
        <v>0</v>
      </c>
    </row>
    <row r="2890" spans="1:3" x14ac:dyDescent="0.2">
      <c r="A2890">
        <f t="shared" si="45"/>
        <v>2888</v>
      </c>
      <c r="B2890" s="28">
        <f ca="1">+IF(SIMULADOR2!$C$155&lt;TCEA!B2889+1,0,TCEA!B2889+1)</f>
        <v>47997</v>
      </c>
      <c r="C2890">
        <f ca="1">+SUMIF(SIMULADOR2!$C$36:$C$155,B2890,SIMULADOR2!$S$36:$S$155)</f>
        <v>0</v>
      </c>
    </row>
    <row r="2891" spans="1:3" x14ac:dyDescent="0.2">
      <c r="A2891">
        <f t="shared" si="45"/>
        <v>2889</v>
      </c>
      <c r="B2891" s="28">
        <f ca="1">+IF(SIMULADOR2!$C$155&lt;TCEA!B2890+1,0,TCEA!B2890+1)</f>
        <v>47998</v>
      </c>
      <c r="C2891">
        <f ca="1">+SUMIF(SIMULADOR2!$C$36:$C$155,B2891,SIMULADOR2!$S$36:$S$155)</f>
        <v>0</v>
      </c>
    </row>
    <row r="2892" spans="1:3" x14ac:dyDescent="0.2">
      <c r="A2892">
        <f t="shared" si="45"/>
        <v>2890</v>
      </c>
      <c r="B2892" s="28">
        <f ca="1">+IF(SIMULADOR2!$C$155&lt;TCEA!B2891+1,0,TCEA!B2891+1)</f>
        <v>47999</v>
      </c>
      <c r="C2892">
        <f ca="1">+SUMIF(SIMULADOR2!$C$36:$C$155,B2892,SIMULADOR2!$S$36:$S$155)</f>
        <v>0</v>
      </c>
    </row>
    <row r="2893" spans="1:3" x14ac:dyDescent="0.2">
      <c r="A2893">
        <f t="shared" si="45"/>
        <v>2891</v>
      </c>
      <c r="B2893" s="28">
        <f ca="1">+IF(SIMULADOR2!$C$155&lt;TCEA!B2892+1,0,TCEA!B2892+1)</f>
        <v>48000</v>
      </c>
      <c r="C2893">
        <f ca="1">+SUMIF(SIMULADOR2!$C$36:$C$155,B2893,SIMULADOR2!$S$36:$S$155)</f>
        <v>0</v>
      </c>
    </row>
    <row r="2894" spans="1:3" x14ac:dyDescent="0.2">
      <c r="A2894">
        <f t="shared" si="45"/>
        <v>2892</v>
      </c>
      <c r="B2894" s="28">
        <f ca="1">+IF(SIMULADOR2!$C$155&lt;TCEA!B2893+1,0,TCEA!B2893+1)</f>
        <v>48001</v>
      </c>
      <c r="C2894">
        <f ca="1">+SUMIF(SIMULADOR2!$C$36:$C$155,B2894,SIMULADOR2!$S$36:$S$155)</f>
        <v>0</v>
      </c>
    </row>
    <row r="2895" spans="1:3" x14ac:dyDescent="0.2">
      <c r="A2895">
        <f t="shared" si="45"/>
        <v>2893</v>
      </c>
      <c r="B2895" s="28">
        <f ca="1">+IF(SIMULADOR2!$C$155&lt;TCEA!B2894+1,0,TCEA!B2894+1)</f>
        <v>48002</v>
      </c>
      <c r="C2895">
        <f ca="1">+SUMIF(SIMULADOR2!$C$36:$C$155,B2895,SIMULADOR2!$S$36:$S$155)</f>
        <v>0</v>
      </c>
    </row>
    <row r="2896" spans="1:3" x14ac:dyDescent="0.2">
      <c r="A2896">
        <f t="shared" si="45"/>
        <v>2894</v>
      </c>
      <c r="B2896" s="28">
        <f ca="1">+IF(SIMULADOR2!$C$155&lt;TCEA!B2895+1,0,TCEA!B2895+1)</f>
        <v>48003</v>
      </c>
      <c r="C2896">
        <f ca="1">+SUMIF(SIMULADOR2!$C$36:$C$155,B2896,SIMULADOR2!$S$36:$S$155)</f>
        <v>0</v>
      </c>
    </row>
    <row r="2897" spans="1:3" x14ac:dyDescent="0.2">
      <c r="A2897">
        <f t="shared" si="45"/>
        <v>2895</v>
      </c>
      <c r="B2897" s="28">
        <f ca="1">+IF(SIMULADOR2!$C$155&lt;TCEA!B2896+1,0,TCEA!B2896+1)</f>
        <v>48004</v>
      </c>
      <c r="C2897">
        <f ca="1">+SUMIF(SIMULADOR2!$C$36:$C$155,B2897,SIMULADOR2!$S$36:$S$155)</f>
        <v>0</v>
      </c>
    </row>
    <row r="2898" spans="1:3" x14ac:dyDescent="0.2">
      <c r="A2898">
        <f t="shared" si="45"/>
        <v>2896</v>
      </c>
      <c r="B2898" s="28">
        <f ca="1">+IF(SIMULADOR2!$C$155&lt;TCEA!B2897+1,0,TCEA!B2897+1)</f>
        <v>48005</v>
      </c>
      <c r="C2898">
        <f ca="1">+SUMIF(SIMULADOR2!$C$36:$C$155,B2898,SIMULADOR2!$S$36:$S$155)</f>
        <v>0</v>
      </c>
    </row>
    <row r="2899" spans="1:3" x14ac:dyDescent="0.2">
      <c r="A2899">
        <f t="shared" si="45"/>
        <v>2897</v>
      </c>
      <c r="B2899" s="28">
        <f ca="1">+IF(SIMULADOR2!$C$155&lt;TCEA!B2898+1,0,TCEA!B2898+1)</f>
        <v>48006</v>
      </c>
      <c r="C2899">
        <f ca="1">+SUMIF(SIMULADOR2!$C$36:$C$155,B2899,SIMULADOR2!$S$36:$S$155)</f>
        <v>0</v>
      </c>
    </row>
    <row r="2900" spans="1:3" x14ac:dyDescent="0.2">
      <c r="A2900">
        <f t="shared" si="45"/>
        <v>2898</v>
      </c>
      <c r="B2900" s="28">
        <f ca="1">+IF(SIMULADOR2!$C$155&lt;TCEA!B2899+1,0,TCEA!B2899+1)</f>
        <v>48007</v>
      </c>
      <c r="C2900">
        <f ca="1">+SUMIF(SIMULADOR2!$C$36:$C$155,B2900,SIMULADOR2!$S$36:$S$155)</f>
        <v>0</v>
      </c>
    </row>
    <row r="2901" spans="1:3" x14ac:dyDescent="0.2">
      <c r="A2901">
        <f t="shared" si="45"/>
        <v>2899</v>
      </c>
      <c r="B2901" s="28">
        <f ca="1">+IF(SIMULADOR2!$C$155&lt;TCEA!B2900+1,0,TCEA!B2900+1)</f>
        <v>48008</v>
      </c>
      <c r="C2901">
        <f ca="1">+SUMIF(SIMULADOR2!$C$36:$C$155,B2901,SIMULADOR2!$S$36:$S$155)</f>
        <v>0</v>
      </c>
    </row>
    <row r="2902" spans="1:3" x14ac:dyDescent="0.2">
      <c r="A2902">
        <f t="shared" si="45"/>
        <v>2900</v>
      </c>
      <c r="B2902" s="28">
        <f ca="1">+IF(SIMULADOR2!$C$155&lt;TCEA!B2901+1,0,TCEA!B2901+1)</f>
        <v>48009</v>
      </c>
      <c r="C2902">
        <f ca="1">+SUMIF(SIMULADOR2!$C$36:$C$155,B2902,SIMULADOR2!$S$36:$S$155)</f>
        <v>0</v>
      </c>
    </row>
    <row r="2903" spans="1:3" x14ac:dyDescent="0.2">
      <c r="A2903">
        <f t="shared" si="45"/>
        <v>2901</v>
      </c>
      <c r="B2903" s="28">
        <f ca="1">+IF(SIMULADOR2!$C$155&lt;TCEA!B2902+1,0,TCEA!B2902+1)</f>
        <v>48010</v>
      </c>
      <c r="C2903">
        <f ca="1">+SUMIF(SIMULADOR2!$C$36:$C$155,B2903,SIMULADOR2!$S$36:$S$155)</f>
        <v>0</v>
      </c>
    </row>
    <row r="2904" spans="1:3" x14ac:dyDescent="0.2">
      <c r="A2904">
        <f t="shared" si="45"/>
        <v>2902</v>
      </c>
      <c r="B2904" s="28">
        <f ca="1">+IF(SIMULADOR2!$C$155&lt;TCEA!B2903+1,0,TCEA!B2903+1)</f>
        <v>48011</v>
      </c>
      <c r="C2904">
        <f ca="1">+SUMIF(SIMULADOR2!$C$36:$C$155,B2904,SIMULADOR2!$S$36:$S$155)</f>
        <v>0</v>
      </c>
    </row>
    <row r="2905" spans="1:3" x14ac:dyDescent="0.2">
      <c r="A2905">
        <f t="shared" si="45"/>
        <v>2903</v>
      </c>
      <c r="B2905" s="28">
        <f ca="1">+IF(SIMULADOR2!$C$155&lt;TCEA!B2904+1,0,TCEA!B2904+1)</f>
        <v>48012</v>
      </c>
      <c r="C2905">
        <f ca="1">+SUMIF(SIMULADOR2!$C$36:$C$155,B2905,SIMULADOR2!$S$36:$S$155)</f>
        <v>0</v>
      </c>
    </row>
    <row r="2906" spans="1:3" x14ac:dyDescent="0.2">
      <c r="A2906">
        <f t="shared" si="45"/>
        <v>2904</v>
      </c>
      <c r="B2906" s="28">
        <f ca="1">+IF(SIMULADOR2!$C$155&lt;TCEA!B2905+1,0,TCEA!B2905+1)</f>
        <v>48013</v>
      </c>
      <c r="C2906">
        <f ca="1">+SUMIF(SIMULADOR2!$C$36:$C$155,B2906,SIMULADOR2!$S$36:$S$155)</f>
        <v>0</v>
      </c>
    </row>
    <row r="2907" spans="1:3" x14ac:dyDescent="0.2">
      <c r="A2907">
        <f t="shared" si="45"/>
        <v>2905</v>
      </c>
      <c r="B2907" s="28">
        <f ca="1">+IF(SIMULADOR2!$C$155&lt;TCEA!B2906+1,0,TCEA!B2906+1)</f>
        <v>48014</v>
      </c>
      <c r="C2907">
        <f ca="1">+SUMIF(SIMULADOR2!$C$36:$C$155,B2907,SIMULADOR2!$S$36:$S$155)</f>
        <v>0</v>
      </c>
    </row>
    <row r="2908" spans="1:3" x14ac:dyDescent="0.2">
      <c r="A2908">
        <f t="shared" si="45"/>
        <v>2906</v>
      </c>
      <c r="B2908" s="28">
        <f ca="1">+IF(SIMULADOR2!$C$155&lt;TCEA!B2907+1,0,TCEA!B2907+1)</f>
        <v>48015</v>
      </c>
      <c r="C2908">
        <f ca="1">+SUMIF(SIMULADOR2!$C$36:$C$155,B2908,SIMULADOR2!$S$36:$S$155)</f>
        <v>0</v>
      </c>
    </row>
    <row r="2909" spans="1:3" x14ac:dyDescent="0.2">
      <c r="A2909">
        <f t="shared" si="45"/>
        <v>2907</v>
      </c>
      <c r="B2909" s="28">
        <f ca="1">+IF(SIMULADOR2!$C$155&lt;TCEA!B2908+1,0,TCEA!B2908+1)</f>
        <v>48016</v>
      </c>
      <c r="C2909">
        <f ca="1">+SUMIF(SIMULADOR2!$C$36:$C$155,B2909,SIMULADOR2!$S$36:$S$155)</f>
        <v>0</v>
      </c>
    </row>
    <row r="2910" spans="1:3" x14ac:dyDescent="0.2">
      <c r="A2910">
        <f t="shared" si="45"/>
        <v>2908</v>
      </c>
      <c r="B2910" s="28">
        <f ca="1">+IF(SIMULADOR2!$C$155&lt;TCEA!B2909+1,0,TCEA!B2909+1)</f>
        <v>48017</v>
      </c>
      <c r="C2910">
        <f ca="1">+SUMIF(SIMULADOR2!$C$36:$C$155,B2910,SIMULADOR2!$S$36:$S$155)</f>
        <v>0</v>
      </c>
    </row>
    <row r="2911" spans="1:3" x14ac:dyDescent="0.2">
      <c r="A2911">
        <f t="shared" si="45"/>
        <v>2909</v>
      </c>
      <c r="B2911" s="28">
        <f ca="1">+IF(SIMULADOR2!$C$155&lt;TCEA!B2910+1,0,TCEA!B2910+1)</f>
        <v>48018</v>
      </c>
      <c r="C2911">
        <f ca="1">+SUMIF(SIMULADOR2!$C$36:$C$155,B2911,SIMULADOR2!$S$36:$S$155)</f>
        <v>0</v>
      </c>
    </row>
    <row r="2912" spans="1:3" x14ac:dyDescent="0.2">
      <c r="A2912">
        <f t="shared" si="45"/>
        <v>2910</v>
      </c>
      <c r="B2912" s="28">
        <f ca="1">+IF(SIMULADOR2!$C$155&lt;TCEA!B2911+1,0,TCEA!B2911+1)</f>
        <v>48019</v>
      </c>
      <c r="C2912">
        <f ca="1">+SUMIF(SIMULADOR2!$C$36:$C$155,B2912,SIMULADOR2!$S$36:$S$155)</f>
        <v>0</v>
      </c>
    </row>
    <row r="2913" spans="1:3" x14ac:dyDescent="0.2">
      <c r="A2913">
        <f t="shared" si="45"/>
        <v>2911</v>
      </c>
      <c r="B2913" s="28">
        <f ca="1">+IF(SIMULADOR2!$C$155&lt;TCEA!B2912+1,0,TCEA!B2912+1)</f>
        <v>48020</v>
      </c>
      <c r="C2913">
        <f ca="1">+SUMIF(SIMULADOR2!$C$36:$C$155,B2913,SIMULADOR2!$S$36:$S$155)</f>
        <v>0</v>
      </c>
    </row>
    <row r="2914" spans="1:3" x14ac:dyDescent="0.2">
      <c r="A2914">
        <f t="shared" si="45"/>
        <v>2912</v>
      </c>
      <c r="B2914" s="28">
        <f ca="1">+IF(SIMULADOR2!$C$155&lt;TCEA!B2913+1,0,TCEA!B2913+1)</f>
        <v>48021</v>
      </c>
      <c r="C2914">
        <f ca="1">+SUMIF(SIMULADOR2!$C$36:$C$155,B2914,SIMULADOR2!$S$36:$S$155)</f>
        <v>0</v>
      </c>
    </row>
    <row r="2915" spans="1:3" x14ac:dyDescent="0.2">
      <c r="A2915">
        <f t="shared" si="45"/>
        <v>2913</v>
      </c>
      <c r="B2915" s="28">
        <f ca="1">+IF(SIMULADOR2!$C$155&lt;TCEA!B2914+1,0,TCEA!B2914+1)</f>
        <v>48022</v>
      </c>
      <c r="C2915">
        <f ca="1">+SUMIF(SIMULADOR2!$C$36:$C$155,B2915,SIMULADOR2!$S$36:$S$155)</f>
        <v>0</v>
      </c>
    </row>
    <row r="2916" spans="1:3" x14ac:dyDescent="0.2">
      <c r="A2916">
        <f t="shared" si="45"/>
        <v>2914</v>
      </c>
      <c r="B2916" s="28">
        <f ca="1">+IF(SIMULADOR2!$C$155&lt;TCEA!B2915+1,0,TCEA!B2915+1)</f>
        <v>48023</v>
      </c>
      <c r="C2916">
        <f ca="1">+SUMIF(SIMULADOR2!$C$36:$C$155,B2916,SIMULADOR2!$S$36:$S$155)</f>
        <v>0</v>
      </c>
    </row>
    <row r="2917" spans="1:3" x14ac:dyDescent="0.2">
      <c r="A2917">
        <f t="shared" si="45"/>
        <v>2915</v>
      </c>
      <c r="B2917" s="28">
        <f ca="1">+IF(SIMULADOR2!$C$155&lt;TCEA!B2916+1,0,TCEA!B2916+1)</f>
        <v>48024</v>
      </c>
      <c r="C2917">
        <f ca="1">+SUMIF(SIMULADOR2!$C$36:$C$155,B2917,SIMULADOR2!$S$36:$S$155)</f>
        <v>0</v>
      </c>
    </row>
    <row r="2918" spans="1:3" x14ac:dyDescent="0.2">
      <c r="A2918">
        <f t="shared" si="45"/>
        <v>2916</v>
      </c>
      <c r="B2918" s="28">
        <f ca="1">+IF(SIMULADOR2!$C$155&lt;TCEA!B2917+1,0,TCEA!B2917+1)</f>
        <v>48025</v>
      </c>
      <c r="C2918">
        <f ca="1">+SUMIF(SIMULADOR2!$C$36:$C$155,B2918,SIMULADOR2!$S$36:$S$155)</f>
        <v>0</v>
      </c>
    </row>
    <row r="2919" spans="1:3" x14ac:dyDescent="0.2">
      <c r="A2919">
        <f t="shared" si="45"/>
        <v>2917</v>
      </c>
      <c r="B2919" s="28">
        <f ca="1">+IF(SIMULADOR2!$C$155&lt;TCEA!B2918+1,0,TCEA!B2918+1)</f>
        <v>48026</v>
      </c>
      <c r="C2919">
        <f ca="1">+SUMIF(SIMULADOR2!$C$36:$C$155,B2919,SIMULADOR2!$S$36:$S$155)</f>
        <v>0</v>
      </c>
    </row>
    <row r="2920" spans="1:3" x14ac:dyDescent="0.2">
      <c r="A2920">
        <f t="shared" si="45"/>
        <v>2918</v>
      </c>
      <c r="B2920" s="28">
        <f ca="1">+IF(SIMULADOR2!$C$155&lt;TCEA!B2919+1,0,TCEA!B2919+1)</f>
        <v>48027</v>
      </c>
      <c r="C2920">
        <f ca="1">+SUMIF(SIMULADOR2!$C$36:$C$155,B2920,SIMULADOR2!$S$36:$S$155)</f>
        <v>0</v>
      </c>
    </row>
    <row r="2921" spans="1:3" x14ac:dyDescent="0.2">
      <c r="A2921">
        <f t="shared" si="45"/>
        <v>2919</v>
      </c>
      <c r="B2921" s="28">
        <f ca="1">+IF(SIMULADOR2!$C$155&lt;TCEA!B2920+1,0,TCEA!B2920+1)</f>
        <v>48028</v>
      </c>
      <c r="C2921">
        <f ca="1">+SUMIF(SIMULADOR2!$C$36:$C$155,B2921,SIMULADOR2!$S$36:$S$155)</f>
        <v>0</v>
      </c>
    </row>
    <row r="2922" spans="1:3" x14ac:dyDescent="0.2">
      <c r="A2922">
        <f t="shared" si="45"/>
        <v>2920</v>
      </c>
      <c r="B2922" s="28">
        <f ca="1">+IF(SIMULADOR2!$C$155&lt;TCEA!B2921+1,0,TCEA!B2921+1)</f>
        <v>48029</v>
      </c>
      <c r="C2922">
        <f ca="1">+SUMIF(SIMULADOR2!$C$36:$C$155,B2922,SIMULADOR2!$S$36:$S$155)</f>
        <v>0</v>
      </c>
    </row>
    <row r="2923" spans="1:3" x14ac:dyDescent="0.2">
      <c r="A2923">
        <f t="shared" si="45"/>
        <v>2921</v>
      </c>
      <c r="B2923" s="28">
        <f ca="1">+IF(SIMULADOR2!$C$155&lt;TCEA!B2922+1,0,TCEA!B2922+1)</f>
        <v>48030</v>
      </c>
      <c r="C2923">
        <f ca="1">+SUMIF(SIMULADOR2!$C$36:$C$155,B2923,SIMULADOR2!$S$36:$S$155)</f>
        <v>0</v>
      </c>
    </row>
    <row r="2924" spans="1:3" x14ac:dyDescent="0.2">
      <c r="A2924">
        <f t="shared" si="45"/>
        <v>2922</v>
      </c>
      <c r="B2924" s="28">
        <f ca="1">+IF(SIMULADOR2!$C$155&lt;TCEA!B2923+1,0,TCEA!B2923+1)</f>
        <v>48031</v>
      </c>
      <c r="C2924">
        <f ca="1">+SUMIF(SIMULADOR2!$C$36:$C$155,B2924,SIMULADOR2!$S$36:$S$155)</f>
        <v>0</v>
      </c>
    </row>
    <row r="2925" spans="1:3" x14ac:dyDescent="0.2">
      <c r="A2925">
        <f t="shared" si="45"/>
        <v>2923</v>
      </c>
      <c r="B2925" s="28">
        <f ca="1">+IF(SIMULADOR2!$C$155&lt;TCEA!B2924+1,0,TCEA!B2924+1)</f>
        <v>48032</v>
      </c>
      <c r="C2925">
        <f ca="1">+SUMIF(SIMULADOR2!$C$36:$C$155,B2925,SIMULADOR2!$S$36:$S$155)</f>
        <v>0</v>
      </c>
    </row>
    <row r="2926" spans="1:3" x14ac:dyDescent="0.2">
      <c r="A2926">
        <f t="shared" si="45"/>
        <v>2924</v>
      </c>
      <c r="B2926" s="28">
        <f ca="1">+IF(SIMULADOR2!$C$155&lt;TCEA!B2925+1,0,TCEA!B2925+1)</f>
        <v>48033</v>
      </c>
      <c r="C2926">
        <f ca="1">+SUMIF(SIMULADOR2!$C$36:$C$155,B2926,SIMULADOR2!$S$36:$S$155)</f>
        <v>0</v>
      </c>
    </row>
    <row r="2927" spans="1:3" x14ac:dyDescent="0.2">
      <c r="A2927">
        <f t="shared" si="45"/>
        <v>2925</v>
      </c>
      <c r="B2927" s="28">
        <f ca="1">+IF(SIMULADOR2!$C$155&lt;TCEA!B2926+1,0,TCEA!B2926+1)</f>
        <v>48034</v>
      </c>
      <c r="C2927">
        <f ca="1">+SUMIF(SIMULADOR2!$C$36:$C$155,B2927,SIMULADOR2!$S$36:$S$155)</f>
        <v>0</v>
      </c>
    </row>
    <row r="2928" spans="1:3" x14ac:dyDescent="0.2">
      <c r="A2928">
        <f t="shared" si="45"/>
        <v>2926</v>
      </c>
      <c r="B2928" s="28">
        <f ca="1">+IF(SIMULADOR2!$C$155&lt;TCEA!B2927+1,0,TCEA!B2927+1)</f>
        <v>48035</v>
      </c>
      <c r="C2928">
        <f ca="1">+SUMIF(SIMULADOR2!$C$36:$C$155,B2928,SIMULADOR2!$S$36:$S$155)</f>
        <v>0</v>
      </c>
    </row>
    <row r="2929" spans="1:3" x14ac:dyDescent="0.2">
      <c r="A2929">
        <f t="shared" si="45"/>
        <v>2927</v>
      </c>
      <c r="B2929" s="28">
        <f ca="1">+IF(SIMULADOR2!$C$155&lt;TCEA!B2928+1,0,TCEA!B2928+1)</f>
        <v>48036</v>
      </c>
      <c r="C2929">
        <f ca="1">+SUMIF(SIMULADOR2!$C$36:$C$155,B2929,SIMULADOR2!$S$36:$S$155)</f>
        <v>0</v>
      </c>
    </row>
    <row r="2930" spans="1:3" x14ac:dyDescent="0.2">
      <c r="A2930">
        <f t="shared" si="45"/>
        <v>2928</v>
      </c>
      <c r="B2930" s="28">
        <f ca="1">+IF(SIMULADOR2!$C$155&lt;TCEA!B2929+1,0,TCEA!B2929+1)</f>
        <v>48037</v>
      </c>
      <c r="C2930">
        <f ca="1">+SUMIF(SIMULADOR2!$C$36:$C$155,B2930,SIMULADOR2!$S$36:$S$155)</f>
        <v>0</v>
      </c>
    </row>
    <row r="2931" spans="1:3" x14ac:dyDescent="0.2">
      <c r="A2931">
        <f t="shared" si="45"/>
        <v>2929</v>
      </c>
      <c r="B2931" s="28">
        <f ca="1">+IF(SIMULADOR2!$C$155&lt;TCEA!B2930+1,0,TCEA!B2930+1)</f>
        <v>48038</v>
      </c>
      <c r="C2931">
        <f ca="1">+SUMIF(SIMULADOR2!$C$36:$C$155,B2931,SIMULADOR2!$S$36:$S$155)</f>
        <v>0</v>
      </c>
    </row>
    <row r="2932" spans="1:3" x14ac:dyDescent="0.2">
      <c r="A2932">
        <f t="shared" si="45"/>
        <v>2930</v>
      </c>
      <c r="B2932" s="28">
        <f ca="1">+IF(SIMULADOR2!$C$155&lt;TCEA!B2931+1,0,TCEA!B2931+1)</f>
        <v>48039</v>
      </c>
      <c r="C2932">
        <f ca="1">+SUMIF(SIMULADOR2!$C$36:$C$155,B2932,SIMULADOR2!$S$36:$S$155)</f>
        <v>0</v>
      </c>
    </row>
    <row r="2933" spans="1:3" x14ac:dyDescent="0.2">
      <c r="A2933">
        <f t="shared" si="45"/>
        <v>2931</v>
      </c>
      <c r="B2933" s="28">
        <f ca="1">+IF(SIMULADOR2!$C$155&lt;TCEA!B2932+1,0,TCEA!B2932+1)</f>
        <v>48040</v>
      </c>
      <c r="C2933">
        <f ca="1">+SUMIF(SIMULADOR2!$C$36:$C$155,B2933,SIMULADOR2!$S$36:$S$155)</f>
        <v>0</v>
      </c>
    </row>
    <row r="2934" spans="1:3" x14ac:dyDescent="0.2">
      <c r="A2934">
        <f t="shared" si="45"/>
        <v>2932</v>
      </c>
      <c r="B2934" s="28">
        <f ca="1">+IF(SIMULADOR2!$C$155&lt;TCEA!B2933+1,0,TCEA!B2933+1)</f>
        <v>48041</v>
      </c>
      <c r="C2934">
        <f ca="1">+SUMIF(SIMULADOR2!$C$36:$C$155,B2934,SIMULADOR2!$S$36:$S$155)</f>
        <v>0</v>
      </c>
    </row>
    <row r="2935" spans="1:3" x14ac:dyDescent="0.2">
      <c r="A2935">
        <f t="shared" si="45"/>
        <v>2933</v>
      </c>
      <c r="B2935" s="28">
        <f ca="1">+IF(SIMULADOR2!$C$155&lt;TCEA!B2934+1,0,TCEA!B2934+1)</f>
        <v>48042</v>
      </c>
      <c r="C2935">
        <f ca="1">+SUMIF(SIMULADOR2!$C$36:$C$155,B2935,SIMULADOR2!$S$36:$S$155)</f>
        <v>0</v>
      </c>
    </row>
    <row r="2936" spans="1:3" x14ac:dyDescent="0.2">
      <c r="A2936">
        <f t="shared" si="45"/>
        <v>2934</v>
      </c>
      <c r="B2936" s="28">
        <f ca="1">+IF(SIMULADOR2!$C$155&lt;TCEA!B2935+1,0,TCEA!B2935+1)</f>
        <v>48043</v>
      </c>
      <c r="C2936">
        <f ca="1">+SUMIF(SIMULADOR2!$C$36:$C$155,B2936,SIMULADOR2!$S$36:$S$155)</f>
        <v>0</v>
      </c>
    </row>
    <row r="2937" spans="1:3" x14ac:dyDescent="0.2">
      <c r="A2937">
        <f t="shared" si="45"/>
        <v>2935</v>
      </c>
      <c r="B2937" s="28">
        <f ca="1">+IF(SIMULADOR2!$C$155&lt;TCEA!B2936+1,0,TCEA!B2936+1)</f>
        <v>48044</v>
      </c>
      <c r="C2937">
        <f ca="1">+SUMIF(SIMULADOR2!$C$36:$C$155,B2937,SIMULADOR2!$S$36:$S$155)</f>
        <v>0</v>
      </c>
    </row>
    <row r="2938" spans="1:3" x14ac:dyDescent="0.2">
      <c r="A2938">
        <f t="shared" si="45"/>
        <v>2936</v>
      </c>
      <c r="B2938" s="28">
        <f ca="1">+IF(SIMULADOR2!$C$155&lt;TCEA!B2937+1,0,TCEA!B2937+1)</f>
        <v>48045</v>
      </c>
      <c r="C2938">
        <f ca="1">+SUMIF(SIMULADOR2!$C$36:$C$155,B2938,SIMULADOR2!$S$36:$S$155)</f>
        <v>0</v>
      </c>
    </row>
    <row r="2939" spans="1:3" x14ac:dyDescent="0.2">
      <c r="A2939">
        <f t="shared" si="45"/>
        <v>2937</v>
      </c>
      <c r="B2939" s="28">
        <f ca="1">+IF(SIMULADOR2!$C$155&lt;TCEA!B2938+1,0,TCEA!B2938+1)</f>
        <v>48046</v>
      </c>
      <c r="C2939">
        <f ca="1">+SUMIF(SIMULADOR2!$C$36:$C$155,B2939,SIMULADOR2!$S$36:$S$155)</f>
        <v>0</v>
      </c>
    </row>
    <row r="2940" spans="1:3" x14ac:dyDescent="0.2">
      <c r="A2940">
        <f t="shared" si="45"/>
        <v>2938</v>
      </c>
      <c r="B2940" s="28">
        <f ca="1">+IF(SIMULADOR2!$C$155&lt;TCEA!B2939+1,0,TCEA!B2939+1)</f>
        <v>48047</v>
      </c>
      <c r="C2940">
        <f ca="1">+SUMIF(SIMULADOR2!$C$36:$C$155,B2940,SIMULADOR2!$S$36:$S$155)</f>
        <v>0</v>
      </c>
    </row>
    <row r="2941" spans="1:3" x14ac:dyDescent="0.2">
      <c r="A2941">
        <f t="shared" si="45"/>
        <v>2939</v>
      </c>
      <c r="B2941" s="28">
        <f ca="1">+IF(SIMULADOR2!$C$155&lt;TCEA!B2940+1,0,TCEA!B2940+1)</f>
        <v>48048</v>
      </c>
      <c r="C2941">
        <f ca="1">+SUMIF(SIMULADOR2!$C$36:$C$155,B2941,SIMULADOR2!$S$36:$S$155)</f>
        <v>0</v>
      </c>
    </row>
    <row r="2942" spans="1:3" x14ac:dyDescent="0.2">
      <c r="A2942">
        <f t="shared" si="45"/>
        <v>2940</v>
      </c>
      <c r="B2942" s="28">
        <f ca="1">+IF(SIMULADOR2!$C$155&lt;TCEA!B2941+1,0,TCEA!B2941+1)</f>
        <v>48049</v>
      </c>
      <c r="C2942">
        <f ca="1">+SUMIF(SIMULADOR2!$C$36:$C$155,B2942,SIMULADOR2!$S$36:$S$155)</f>
        <v>0</v>
      </c>
    </row>
    <row r="2943" spans="1:3" x14ac:dyDescent="0.2">
      <c r="A2943">
        <f t="shared" si="45"/>
        <v>2941</v>
      </c>
      <c r="B2943" s="28">
        <f ca="1">+IF(SIMULADOR2!$C$155&lt;TCEA!B2942+1,0,TCEA!B2942+1)</f>
        <v>48050</v>
      </c>
      <c r="C2943">
        <f ca="1">+SUMIF(SIMULADOR2!$C$36:$C$155,B2943,SIMULADOR2!$S$36:$S$155)</f>
        <v>0</v>
      </c>
    </row>
    <row r="2944" spans="1:3" x14ac:dyDescent="0.2">
      <c r="A2944">
        <f t="shared" si="45"/>
        <v>2942</v>
      </c>
      <c r="B2944" s="28">
        <f ca="1">+IF(SIMULADOR2!$C$155&lt;TCEA!B2943+1,0,TCEA!B2943+1)</f>
        <v>48051</v>
      </c>
      <c r="C2944">
        <f ca="1">+SUMIF(SIMULADOR2!$C$36:$C$155,B2944,SIMULADOR2!$S$36:$S$155)</f>
        <v>0</v>
      </c>
    </row>
    <row r="2945" spans="1:3" x14ac:dyDescent="0.2">
      <c r="A2945">
        <f t="shared" si="45"/>
        <v>2943</v>
      </c>
      <c r="B2945" s="28">
        <f ca="1">+IF(SIMULADOR2!$C$155&lt;TCEA!B2944+1,0,TCEA!B2944+1)</f>
        <v>48052</v>
      </c>
      <c r="C2945">
        <f ca="1">+SUMIF(SIMULADOR2!$C$36:$C$155,B2945,SIMULADOR2!$S$36:$S$155)</f>
        <v>0</v>
      </c>
    </row>
    <row r="2946" spans="1:3" x14ac:dyDescent="0.2">
      <c r="A2946">
        <f t="shared" si="45"/>
        <v>2944</v>
      </c>
      <c r="B2946" s="28">
        <f ca="1">+IF(SIMULADOR2!$C$155&lt;TCEA!B2945+1,0,TCEA!B2945+1)</f>
        <v>48053</v>
      </c>
      <c r="C2946">
        <f ca="1">+SUMIF(SIMULADOR2!$C$36:$C$155,B2946,SIMULADOR2!$S$36:$S$155)</f>
        <v>0</v>
      </c>
    </row>
    <row r="2947" spans="1:3" x14ac:dyDescent="0.2">
      <c r="A2947">
        <f t="shared" si="45"/>
        <v>2945</v>
      </c>
      <c r="B2947" s="28">
        <f ca="1">+IF(SIMULADOR2!$C$155&lt;TCEA!B2946+1,0,TCEA!B2946+1)</f>
        <v>48054</v>
      </c>
      <c r="C2947">
        <f ca="1">+SUMIF(SIMULADOR2!$C$36:$C$155,B2947,SIMULADOR2!$S$36:$S$155)</f>
        <v>0</v>
      </c>
    </row>
    <row r="2948" spans="1:3" x14ac:dyDescent="0.2">
      <c r="A2948">
        <f t="shared" si="45"/>
        <v>2946</v>
      </c>
      <c r="B2948" s="28">
        <f ca="1">+IF(SIMULADOR2!$C$155&lt;TCEA!B2947+1,0,TCEA!B2947+1)</f>
        <v>48055</v>
      </c>
      <c r="C2948">
        <f ca="1">+SUMIF(SIMULADOR2!$C$36:$C$155,B2948,SIMULADOR2!$S$36:$S$155)</f>
        <v>0</v>
      </c>
    </row>
    <row r="2949" spans="1:3" x14ac:dyDescent="0.2">
      <c r="A2949">
        <f t="shared" ref="A2949:A3012" si="46">+A2948+1</f>
        <v>2947</v>
      </c>
      <c r="B2949" s="28">
        <f ca="1">+IF(SIMULADOR2!$C$155&lt;TCEA!B2948+1,0,TCEA!B2948+1)</f>
        <v>48056</v>
      </c>
      <c r="C2949">
        <f ca="1">+SUMIF(SIMULADOR2!$C$36:$C$155,B2949,SIMULADOR2!$S$36:$S$155)</f>
        <v>0</v>
      </c>
    </row>
    <row r="2950" spans="1:3" x14ac:dyDescent="0.2">
      <c r="A2950">
        <f t="shared" si="46"/>
        <v>2948</v>
      </c>
      <c r="B2950" s="28">
        <f ca="1">+IF(SIMULADOR2!$C$155&lt;TCEA!B2949+1,0,TCEA!B2949+1)</f>
        <v>48057</v>
      </c>
      <c r="C2950">
        <f ca="1">+SUMIF(SIMULADOR2!$C$36:$C$155,B2950,SIMULADOR2!$S$36:$S$155)</f>
        <v>0</v>
      </c>
    </row>
    <row r="2951" spans="1:3" x14ac:dyDescent="0.2">
      <c r="A2951">
        <f t="shared" si="46"/>
        <v>2949</v>
      </c>
      <c r="B2951" s="28">
        <f ca="1">+IF(SIMULADOR2!$C$155&lt;TCEA!B2950+1,0,TCEA!B2950+1)</f>
        <v>48058</v>
      </c>
      <c r="C2951">
        <f ca="1">+SUMIF(SIMULADOR2!$C$36:$C$155,B2951,SIMULADOR2!$S$36:$S$155)</f>
        <v>0</v>
      </c>
    </row>
    <row r="2952" spans="1:3" x14ac:dyDescent="0.2">
      <c r="A2952">
        <f t="shared" si="46"/>
        <v>2950</v>
      </c>
      <c r="B2952" s="28">
        <f ca="1">+IF(SIMULADOR2!$C$155&lt;TCEA!B2951+1,0,TCEA!B2951+1)</f>
        <v>48059</v>
      </c>
      <c r="C2952">
        <f ca="1">+SUMIF(SIMULADOR2!$C$36:$C$155,B2952,SIMULADOR2!$S$36:$S$155)</f>
        <v>0</v>
      </c>
    </row>
    <row r="2953" spans="1:3" x14ac:dyDescent="0.2">
      <c r="A2953">
        <f t="shared" si="46"/>
        <v>2951</v>
      </c>
      <c r="B2953" s="28">
        <f ca="1">+IF(SIMULADOR2!$C$155&lt;TCEA!B2952+1,0,TCEA!B2952+1)</f>
        <v>48060</v>
      </c>
      <c r="C2953">
        <f ca="1">+SUMIF(SIMULADOR2!$C$36:$C$155,B2953,SIMULADOR2!$S$36:$S$155)</f>
        <v>0</v>
      </c>
    </row>
    <row r="2954" spans="1:3" x14ac:dyDescent="0.2">
      <c r="A2954">
        <f t="shared" si="46"/>
        <v>2952</v>
      </c>
      <c r="B2954" s="28">
        <f ca="1">+IF(SIMULADOR2!$C$155&lt;TCEA!B2953+1,0,TCEA!B2953+1)</f>
        <v>48061</v>
      </c>
      <c r="C2954">
        <f ca="1">+SUMIF(SIMULADOR2!$C$36:$C$155,B2954,SIMULADOR2!$S$36:$S$155)</f>
        <v>0</v>
      </c>
    </row>
    <row r="2955" spans="1:3" x14ac:dyDescent="0.2">
      <c r="A2955">
        <f t="shared" si="46"/>
        <v>2953</v>
      </c>
      <c r="B2955" s="28">
        <f ca="1">+IF(SIMULADOR2!$C$155&lt;TCEA!B2954+1,0,TCEA!B2954+1)</f>
        <v>48062</v>
      </c>
      <c r="C2955">
        <f ca="1">+SUMIF(SIMULADOR2!$C$36:$C$155,B2955,SIMULADOR2!$S$36:$S$155)</f>
        <v>0</v>
      </c>
    </row>
    <row r="2956" spans="1:3" x14ac:dyDescent="0.2">
      <c r="A2956">
        <f t="shared" si="46"/>
        <v>2954</v>
      </c>
      <c r="B2956" s="28">
        <f ca="1">+IF(SIMULADOR2!$C$155&lt;TCEA!B2955+1,0,TCEA!B2955+1)</f>
        <v>48063</v>
      </c>
      <c r="C2956">
        <f ca="1">+SUMIF(SIMULADOR2!$C$36:$C$155,B2956,SIMULADOR2!$S$36:$S$155)</f>
        <v>0</v>
      </c>
    </row>
    <row r="2957" spans="1:3" x14ac:dyDescent="0.2">
      <c r="A2957">
        <f t="shared" si="46"/>
        <v>2955</v>
      </c>
      <c r="B2957" s="28">
        <f ca="1">+IF(SIMULADOR2!$C$155&lt;TCEA!B2956+1,0,TCEA!B2956+1)</f>
        <v>48064</v>
      </c>
      <c r="C2957">
        <f ca="1">+SUMIF(SIMULADOR2!$C$36:$C$155,B2957,SIMULADOR2!$S$36:$S$155)</f>
        <v>0</v>
      </c>
    </row>
    <row r="2958" spans="1:3" x14ac:dyDescent="0.2">
      <c r="A2958">
        <f t="shared" si="46"/>
        <v>2956</v>
      </c>
      <c r="B2958" s="28">
        <f ca="1">+IF(SIMULADOR2!$C$155&lt;TCEA!B2957+1,0,TCEA!B2957+1)</f>
        <v>48065</v>
      </c>
      <c r="C2958">
        <f ca="1">+SUMIF(SIMULADOR2!$C$36:$C$155,B2958,SIMULADOR2!$S$36:$S$155)</f>
        <v>0</v>
      </c>
    </row>
    <row r="2959" spans="1:3" x14ac:dyDescent="0.2">
      <c r="A2959">
        <f t="shared" si="46"/>
        <v>2957</v>
      </c>
      <c r="B2959" s="28">
        <f ca="1">+IF(SIMULADOR2!$C$155&lt;TCEA!B2958+1,0,TCEA!B2958+1)</f>
        <v>48066</v>
      </c>
      <c r="C2959">
        <f ca="1">+SUMIF(SIMULADOR2!$C$36:$C$155,B2959,SIMULADOR2!$S$36:$S$155)</f>
        <v>0</v>
      </c>
    </row>
    <row r="2960" spans="1:3" x14ac:dyDescent="0.2">
      <c r="A2960">
        <f t="shared" si="46"/>
        <v>2958</v>
      </c>
      <c r="B2960" s="28">
        <f ca="1">+IF(SIMULADOR2!$C$155&lt;TCEA!B2959+1,0,TCEA!B2959+1)</f>
        <v>48067</v>
      </c>
      <c r="C2960">
        <f ca="1">+SUMIF(SIMULADOR2!$C$36:$C$155,B2960,SIMULADOR2!$S$36:$S$155)</f>
        <v>0</v>
      </c>
    </row>
    <row r="2961" spans="1:3" x14ac:dyDescent="0.2">
      <c r="A2961">
        <f t="shared" si="46"/>
        <v>2959</v>
      </c>
      <c r="B2961" s="28">
        <f ca="1">+IF(SIMULADOR2!$C$155&lt;TCEA!B2960+1,0,TCEA!B2960+1)</f>
        <v>48068</v>
      </c>
      <c r="C2961">
        <f ca="1">+SUMIF(SIMULADOR2!$C$36:$C$155,B2961,SIMULADOR2!$S$36:$S$155)</f>
        <v>0</v>
      </c>
    </row>
    <row r="2962" spans="1:3" x14ac:dyDescent="0.2">
      <c r="A2962">
        <f t="shared" si="46"/>
        <v>2960</v>
      </c>
      <c r="B2962" s="28">
        <f ca="1">+IF(SIMULADOR2!$C$155&lt;TCEA!B2961+1,0,TCEA!B2961+1)</f>
        <v>48069</v>
      </c>
      <c r="C2962">
        <f ca="1">+SUMIF(SIMULADOR2!$C$36:$C$155,B2962,SIMULADOR2!$S$36:$S$155)</f>
        <v>0</v>
      </c>
    </row>
    <row r="2963" spans="1:3" x14ac:dyDescent="0.2">
      <c r="A2963">
        <f t="shared" si="46"/>
        <v>2961</v>
      </c>
      <c r="B2963" s="28">
        <f ca="1">+IF(SIMULADOR2!$C$155&lt;TCEA!B2962+1,0,TCEA!B2962+1)</f>
        <v>48070</v>
      </c>
      <c r="C2963">
        <f ca="1">+SUMIF(SIMULADOR2!$C$36:$C$155,B2963,SIMULADOR2!$S$36:$S$155)</f>
        <v>0</v>
      </c>
    </row>
    <row r="2964" spans="1:3" x14ac:dyDescent="0.2">
      <c r="A2964">
        <f t="shared" si="46"/>
        <v>2962</v>
      </c>
      <c r="B2964" s="28">
        <f ca="1">+IF(SIMULADOR2!$C$155&lt;TCEA!B2963+1,0,TCEA!B2963+1)</f>
        <v>48071</v>
      </c>
      <c r="C2964">
        <f ca="1">+SUMIF(SIMULADOR2!$C$36:$C$155,B2964,SIMULADOR2!$S$36:$S$155)</f>
        <v>0</v>
      </c>
    </row>
    <row r="2965" spans="1:3" x14ac:dyDescent="0.2">
      <c r="A2965">
        <f t="shared" si="46"/>
        <v>2963</v>
      </c>
      <c r="B2965" s="28">
        <f ca="1">+IF(SIMULADOR2!$C$155&lt;TCEA!B2964+1,0,TCEA!B2964+1)</f>
        <v>48072</v>
      </c>
      <c r="C2965">
        <f ca="1">+SUMIF(SIMULADOR2!$C$36:$C$155,B2965,SIMULADOR2!$S$36:$S$155)</f>
        <v>0</v>
      </c>
    </row>
    <row r="2966" spans="1:3" x14ac:dyDescent="0.2">
      <c r="A2966">
        <f t="shared" si="46"/>
        <v>2964</v>
      </c>
      <c r="B2966" s="28">
        <f ca="1">+IF(SIMULADOR2!$C$155&lt;TCEA!B2965+1,0,TCEA!B2965+1)</f>
        <v>48073</v>
      </c>
      <c r="C2966">
        <f ca="1">+SUMIF(SIMULADOR2!$C$36:$C$155,B2966,SIMULADOR2!$S$36:$S$155)</f>
        <v>0</v>
      </c>
    </row>
    <row r="2967" spans="1:3" x14ac:dyDescent="0.2">
      <c r="A2967">
        <f t="shared" si="46"/>
        <v>2965</v>
      </c>
      <c r="B2967" s="28">
        <f ca="1">+IF(SIMULADOR2!$C$155&lt;TCEA!B2966+1,0,TCEA!B2966+1)</f>
        <v>48074</v>
      </c>
      <c r="C2967">
        <f ca="1">+SUMIF(SIMULADOR2!$C$36:$C$155,B2967,SIMULADOR2!$S$36:$S$155)</f>
        <v>0</v>
      </c>
    </row>
    <row r="2968" spans="1:3" x14ac:dyDescent="0.2">
      <c r="A2968">
        <f t="shared" si="46"/>
        <v>2966</v>
      </c>
      <c r="B2968" s="28">
        <f ca="1">+IF(SIMULADOR2!$C$155&lt;TCEA!B2967+1,0,TCEA!B2967+1)</f>
        <v>48075</v>
      </c>
      <c r="C2968">
        <f ca="1">+SUMIF(SIMULADOR2!$C$36:$C$155,B2968,SIMULADOR2!$S$36:$S$155)</f>
        <v>0</v>
      </c>
    </row>
    <row r="2969" spans="1:3" x14ac:dyDescent="0.2">
      <c r="A2969">
        <f t="shared" si="46"/>
        <v>2967</v>
      </c>
      <c r="B2969" s="28">
        <f ca="1">+IF(SIMULADOR2!$C$155&lt;TCEA!B2968+1,0,TCEA!B2968+1)</f>
        <v>48076</v>
      </c>
      <c r="C2969">
        <f ca="1">+SUMIF(SIMULADOR2!$C$36:$C$155,B2969,SIMULADOR2!$S$36:$S$155)</f>
        <v>0</v>
      </c>
    </row>
    <row r="2970" spans="1:3" x14ac:dyDescent="0.2">
      <c r="A2970">
        <f t="shared" si="46"/>
        <v>2968</v>
      </c>
      <c r="B2970" s="28">
        <f ca="1">+IF(SIMULADOR2!$C$155&lt;TCEA!B2969+1,0,TCEA!B2969+1)</f>
        <v>48077</v>
      </c>
      <c r="C2970">
        <f ca="1">+SUMIF(SIMULADOR2!$C$36:$C$155,B2970,SIMULADOR2!$S$36:$S$155)</f>
        <v>0</v>
      </c>
    </row>
    <row r="2971" spans="1:3" x14ac:dyDescent="0.2">
      <c r="A2971">
        <f t="shared" si="46"/>
        <v>2969</v>
      </c>
      <c r="B2971" s="28">
        <f ca="1">+IF(SIMULADOR2!$C$155&lt;TCEA!B2970+1,0,TCEA!B2970+1)</f>
        <v>48078</v>
      </c>
      <c r="C2971">
        <f ca="1">+SUMIF(SIMULADOR2!$C$36:$C$155,B2971,SIMULADOR2!$S$36:$S$155)</f>
        <v>0</v>
      </c>
    </row>
    <row r="2972" spans="1:3" x14ac:dyDescent="0.2">
      <c r="A2972">
        <f t="shared" si="46"/>
        <v>2970</v>
      </c>
      <c r="B2972" s="28">
        <f ca="1">+IF(SIMULADOR2!$C$155&lt;TCEA!B2971+1,0,TCEA!B2971+1)</f>
        <v>48079</v>
      </c>
      <c r="C2972">
        <f ca="1">+SUMIF(SIMULADOR2!$C$36:$C$155,B2972,SIMULADOR2!$S$36:$S$155)</f>
        <v>0</v>
      </c>
    </row>
    <row r="2973" spans="1:3" x14ac:dyDescent="0.2">
      <c r="A2973">
        <f t="shared" si="46"/>
        <v>2971</v>
      </c>
      <c r="B2973" s="28">
        <f ca="1">+IF(SIMULADOR2!$C$155&lt;TCEA!B2972+1,0,TCEA!B2972+1)</f>
        <v>48080</v>
      </c>
      <c r="C2973">
        <f ca="1">+SUMIF(SIMULADOR2!$C$36:$C$155,B2973,SIMULADOR2!$S$36:$S$155)</f>
        <v>0</v>
      </c>
    </row>
    <row r="2974" spans="1:3" x14ac:dyDescent="0.2">
      <c r="A2974">
        <f t="shared" si="46"/>
        <v>2972</v>
      </c>
      <c r="B2974" s="28">
        <f ca="1">+IF(SIMULADOR2!$C$155&lt;TCEA!B2973+1,0,TCEA!B2973+1)</f>
        <v>48081</v>
      </c>
      <c r="C2974">
        <f ca="1">+SUMIF(SIMULADOR2!$C$36:$C$155,B2974,SIMULADOR2!$S$36:$S$155)</f>
        <v>0</v>
      </c>
    </row>
    <row r="2975" spans="1:3" x14ac:dyDescent="0.2">
      <c r="A2975">
        <f t="shared" si="46"/>
        <v>2973</v>
      </c>
      <c r="B2975" s="28">
        <f ca="1">+IF(SIMULADOR2!$C$155&lt;TCEA!B2974+1,0,TCEA!B2974+1)</f>
        <v>48082</v>
      </c>
      <c r="C2975">
        <f ca="1">+SUMIF(SIMULADOR2!$C$36:$C$155,B2975,SIMULADOR2!$S$36:$S$155)</f>
        <v>0</v>
      </c>
    </row>
    <row r="2976" spans="1:3" x14ac:dyDescent="0.2">
      <c r="A2976">
        <f t="shared" si="46"/>
        <v>2974</v>
      </c>
      <c r="B2976" s="28">
        <f ca="1">+IF(SIMULADOR2!$C$155&lt;TCEA!B2975+1,0,TCEA!B2975+1)</f>
        <v>48083</v>
      </c>
      <c r="C2976">
        <f ca="1">+SUMIF(SIMULADOR2!$C$36:$C$155,B2976,SIMULADOR2!$S$36:$S$155)</f>
        <v>0</v>
      </c>
    </row>
    <row r="2977" spans="1:3" x14ac:dyDescent="0.2">
      <c r="A2977">
        <f t="shared" si="46"/>
        <v>2975</v>
      </c>
      <c r="B2977" s="28">
        <f ca="1">+IF(SIMULADOR2!$C$155&lt;TCEA!B2976+1,0,TCEA!B2976+1)</f>
        <v>48084</v>
      </c>
      <c r="C2977">
        <f ca="1">+SUMIF(SIMULADOR2!$C$36:$C$155,B2977,SIMULADOR2!$S$36:$S$155)</f>
        <v>0</v>
      </c>
    </row>
    <row r="2978" spans="1:3" x14ac:dyDescent="0.2">
      <c r="A2978">
        <f t="shared" si="46"/>
        <v>2976</v>
      </c>
      <c r="B2978" s="28">
        <f ca="1">+IF(SIMULADOR2!$C$155&lt;TCEA!B2977+1,0,TCEA!B2977+1)</f>
        <v>48085</v>
      </c>
      <c r="C2978">
        <f ca="1">+SUMIF(SIMULADOR2!$C$36:$C$155,B2978,SIMULADOR2!$S$36:$S$155)</f>
        <v>0</v>
      </c>
    </row>
    <row r="2979" spans="1:3" x14ac:dyDescent="0.2">
      <c r="A2979">
        <f t="shared" si="46"/>
        <v>2977</v>
      </c>
      <c r="B2979" s="28">
        <f ca="1">+IF(SIMULADOR2!$C$155&lt;TCEA!B2978+1,0,TCEA!B2978+1)</f>
        <v>48086</v>
      </c>
      <c r="C2979">
        <f ca="1">+SUMIF(SIMULADOR2!$C$36:$C$155,B2979,SIMULADOR2!$S$36:$S$155)</f>
        <v>0</v>
      </c>
    </row>
    <row r="2980" spans="1:3" x14ac:dyDescent="0.2">
      <c r="A2980">
        <f t="shared" si="46"/>
        <v>2978</v>
      </c>
      <c r="B2980" s="28">
        <f ca="1">+IF(SIMULADOR2!$C$155&lt;TCEA!B2979+1,0,TCEA!B2979+1)</f>
        <v>48087</v>
      </c>
      <c r="C2980">
        <f ca="1">+SUMIF(SIMULADOR2!$C$36:$C$155,B2980,SIMULADOR2!$S$36:$S$155)</f>
        <v>0</v>
      </c>
    </row>
    <row r="2981" spans="1:3" x14ac:dyDescent="0.2">
      <c r="A2981">
        <f t="shared" si="46"/>
        <v>2979</v>
      </c>
      <c r="B2981" s="28">
        <f ca="1">+IF(SIMULADOR2!$C$155&lt;TCEA!B2980+1,0,TCEA!B2980+1)</f>
        <v>48088</v>
      </c>
      <c r="C2981">
        <f ca="1">+SUMIF(SIMULADOR2!$C$36:$C$155,B2981,SIMULADOR2!$S$36:$S$155)</f>
        <v>0</v>
      </c>
    </row>
    <row r="2982" spans="1:3" x14ac:dyDescent="0.2">
      <c r="A2982">
        <f t="shared" si="46"/>
        <v>2980</v>
      </c>
      <c r="B2982" s="28">
        <f ca="1">+IF(SIMULADOR2!$C$155&lt;TCEA!B2981+1,0,TCEA!B2981+1)</f>
        <v>48089</v>
      </c>
      <c r="C2982">
        <f ca="1">+SUMIF(SIMULADOR2!$C$36:$C$155,B2982,SIMULADOR2!$S$36:$S$155)</f>
        <v>0</v>
      </c>
    </row>
    <row r="2983" spans="1:3" x14ac:dyDescent="0.2">
      <c r="A2983">
        <f t="shared" si="46"/>
        <v>2981</v>
      </c>
      <c r="B2983" s="28">
        <f ca="1">+IF(SIMULADOR2!$C$155&lt;TCEA!B2982+1,0,TCEA!B2982+1)</f>
        <v>48090</v>
      </c>
      <c r="C2983">
        <f ca="1">+SUMIF(SIMULADOR2!$C$36:$C$155,B2983,SIMULADOR2!$S$36:$S$155)</f>
        <v>0</v>
      </c>
    </row>
    <row r="2984" spans="1:3" x14ac:dyDescent="0.2">
      <c r="A2984">
        <f t="shared" si="46"/>
        <v>2982</v>
      </c>
      <c r="B2984" s="28">
        <f ca="1">+IF(SIMULADOR2!$C$155&lt;TCEA!B2983+1,0,TCEA!B2983+1)</f>
        <v>48091</v>
      </c>
      <c r="C2984">
        <f ca="1">+SUMIF(SIMULADOR2!$C$36:$C$155,B2984,SIMULADOR2!$S$36:$S$155)</f>
        <v>0</v>
      </c>
    </row>
    <row r="2985" spans="1:3" x14ac:dyDescent="0.2">
      <c r="A2985">
        <f t="shared" si="46"/>
        <v>2983</v>
      </c>
      <c r="B2985" s="28">
        <f ca="1">+IF(SIMULADOR2!$C$155&lt;TCEA!B2984+1,0,TCEA!B2984+1)</f>
        <v>48092</v>
      </c>
      <c r="C2985">
        <f ca="1">+SUMIF(SIMULADOR2!$C$36:$C$155,B2985,SIMULADOR2!$S$36:$S$155)</f>
        <v>0</v>
      </c>
    </row>
    <row r="2986" spans="1:3" x14ac:dyDescent="0.2">
      <c r="A2986">
        <f t="shared" si="46"/>
        <v>2984</v>
      </c>
      <c r="B2986" s="28">
        <f ca="1">+IF(SIMULADOR2!$C$155&lt;TCEA!B2985+1,0,TCEA!B2985+1)</f>
        <v>48093</v>
      </c>
      <c r="C2986">
        <f ca="1">+SUMIF(SIMULADOR2!$C$36:$C$155,B2986,SIMULADOR2!$S$36:$S$155)</f>
        <v>0</v>
      </c>
    </row>
    <row r="2987" spans="1:3" x14ac:dyDescent="0.2">
      <c r="A2987">
        <f t="shared" si="46"/>
        <v>2985</v>
      </c>
      <c r="B2987" s="28">
        <f ca="1">+IF(SIMULADOR2!$C$155&lt;TCEA!B2986+1,0,TCEA!B2986+1)</f>
        <v>48094</v>
      </c>
      <c r="C2987">
        <f ca="1">+SUMIF(SIMULADOR2!$C$36:$C$155,B2987,SIMULADOR2!$S$36:$S$155)</f>
        <v>0</v>
      </c>
    </row>
    <row r="2988" spans="1:3" x14ac:dyDescent="0.2">
      <c r="A2988">
        <f t="shared" si="46"/>
        <v>2986</v>
      </c>
      <c r="B2988" s="28">
        <f ca="1">+IF(SIMULADOR2!$C$155&lt;TCEA!B2987+1,0,TCEA!B2987+1)</f>
        <v>48095</v>
      </c>
      <c r="C2988">
        <f ca="1">+SUMIF(SIMULADOR2!$C$36:$C$155,B2988,SIMULADOR2!$S$36:$S$155)</f>
        <v>0</v>
      </c>
    </row>
    <row r="2989" spans="1:3" x14ac:dyDescent="0.2">
      <c r="A2989">
        <f t="shared" si="46"/>
        <v>2987</v>
      </c>
      <c r="B2989" s="28">
        <f ca="1">+IF(SIMULADOR2!$C$155&lt;TCEA!B2988+1,0,TCEA!B2988+1)</f>
        <v>48096</v>
      </c>
      <c r="C2989">
        <f ca="1">+SUMIF(SIMULADOR2!$C$36:$C$155,B2989,SIMULADOR2!$S$36:$S$155)</f>
        <v>0</v>
      </c>
    </row>
    <row r="2990" spans="1:3" x14ac:dyDescent="0.2">
      <c r="A2990">
        <f t="shared" si="46"/>
        <v>2988</v>
      </c>
      <c r="B2990" s="28">
        <f ca="1">+IF(SIMULADOR2!$C$155&lt;TCEA!B2989+1,0,TCEA!B2989+1)</f>
        <v>48097</v>
      </c>
      <c r="C2990">
        <f ca="1">+SUMIF(SIMULADOR2!$C$36:$C$155,B2990,SIMULADOR2!$S$36:$S$155)</f>
        <v>0</v>
      </c>
    </row>
    <row r="2991" spans="1:3" x14ac:dyDescent="0.2">
      <c r="A2991">
        <f t="shared" si="46"/>
        <v>2989</v>
      </c>
      <c r="B2991" s="28">
        <f ca="1">+IF(SIMULADOR2!$C$155&lt;TCEA!B2990+1,0,TCEA!B2990+1)</f>
        <v>48098</v>
      </c>
      <c r="C2991">
        <f ca="1">+SUMIF(SIMULADOR2!$C$36:$C$155,B2991,SIMULADOR2!$S$36:$S$155)</f>
        <v>0</v>
      </c>
    </row>
    <row r="2992" spans="1:3" x14ac:dyDescent="0.2">
      <c r="A2992">
        <f t="shared" si="46"/>
        <v>2990</v>
      </c>
      <c r="B2992" s="28">
        <f ca="1">+IF(SIMULADOR2!$C$155&lt;TCEA!B2991+1,0,TCEA!B2991+1)</f>
        <v>48099</v>
      </c>
      <c r="C2992">
        <f ca="1">+SUMIF(SIMULADOR2!$C$36:$C$155,B2992,SIMULADOR2!$S$36:$S$155)</f>
        <v>0</v>
      </c>
    </row>
    <row r="2993" spans="1:3" x14ac:dyDescent="0.2">
      <c r="A2993">
        <f t="shared" si="46"/>
        <v>2991</v>
      </c>
      <c r="B2993" s="28">
        <f ca="1">+IF(SIMULADOR2!$C$155&lt;TCEA!B2992+1,0,TCEA!B2992+1)</f>
        <v>48100</v>
      </c>
      <c r="C2993">
        <f ca="1">+SUMIF(SIMULADOR2!$C$36:$C$155,B2993,SIMULADOR2!$S$36:$S$155)</f>
        <v>0</v>
      </c>
    </row>
    <row r="2994" spans="1:3" x14ac:dyDescent="0.2">
      <c r="A2994">
        <f t="shared" si="46"/>
        <v>2992</v>
      </c>
      <c r="B2994" s="28">
        <f ca="1">+IF(SIMULADOR2!$C$155&lt;TCEA!B2993+1,0,TCEA!B2993+1)</f>
        <v>48101</v>
      </c>
      <c r="C2994">
        <f ca="1">+SUMIF(SIMULADOR2!$C$36:$C$155,B2994,SIMULADOR2!$S$36:$S$155)</f>
        <v>0</v>
      </c>
    </row>
    <row r="2995" spans="1:3" x14ac:dyDescent="0.2">
      <c r="A2995">
        <f t="shared" si="46"/>
        <v>2993</v>
      </c>
      <c r="B2995" s="28">
        <f ca="1">+IF(SIMULADOR2!$C$155&lt;TCEA!B2994+1,0,TCEA!B2994+1)</f>
        <v>48102</v>
      </c>
      <c r="C2995">
        <f ca="1">+SUMIF(SIMULADOR2!$C$36:$C$155,B2995,SIMULADOR2!$S$36:$S$155)</f>
        <v>0</v>
      </c>
    </row>
    <row r="2996" spans="1:3" x14ac:dyDescent="0.2">
      <c r="A2996">
        <f t="shared" si="46"/>
        <v>2994</v>
      </c>
      <c r="B2996" s="28">
        <f ca="1">+IF(SIMULADOR2!$C$155&lt;TCEA!B2995+1,0,TCEA!B2995+1)</f>
        <v>48103</v>
      </c>
      <c r="C2996">
        <f ca="1">+SUMIF(SIMULADOR2!$C$36:$C$155,B2996,SIMULADOR2!$S$36:$S$155)</f>
        <v>0</v>
      </c>
    </row>
    <row r="2997" spans="1:3" x14ac:dyDescent="0.2">
      <c r="A2997">
        <f t="shared" si="46"/>
        <v>2995</v>
      </c>
      <c r="B2997" s="28">
        <f ca="1">+IF(SIMULADOR2!$C$155&lt;TCEA!B2996+1,0,TCEA!B2996+1)</f>
        <v>48104</v>
      </c>
      <c r="C2997">
        <f ca="1">+SUMIF(SIMULADOR2!$C$36:$C$155,B2997,SIMULADOR2!$S$36:$S$155)</f>
        <v>0</v>
      </c>
    </row>
    <row r="2998" spans="1:3" x14ac:dyDescent="0.2">
      <c r="A2998">
        <f t="shared" si="46"/>
        <v>2996</v>
      </c>
      <c r="B2998" s="28">
        <f ca="1">+IF(SIMULADOR2!$C$155&lt;TCEA!B2997+1,0,TCEA!B2997+1)</f>
        <v>48105</v>
      </c>
      <c r="C2998">
        <f ca="1">+SUMIF(SIMULADOR2!$C$36:$C$155,B2998,SIMULADOR2!$S$36:$S$155)</f>
        <v>0</v>
      </c>
    </row>
    <row r="2999" spans="1:3" x14ac:dyDescent="0.2">
      <c r="A2999">
        <f t="shared" si="46"/>
        <v>2997</v>
      </c>
      <c r="B2999" s="28">
        <f ca="1">+IF(SIMULADOR2!$C$155&lt;TCEA!B2998+1,0,TCEA!B2998+1)</f>
        <v>48106</v>
      </c>
      <c r="C2999">
        <f ca="1">+SUMIF(SIMULADOR2!$C$36:$C$155,B2999,SIMULADOR2!$S$36:$S$155)</f>
        <v>0</v>
      </c>
    </row>
    <row r="3000" spans="1:3" x14ac:dyDescent="0.2">
      <c r="A3000">
        <f t="shared" si="46"/>
        <v>2998</v>
      </c>
      <c r="B3000" s="28">
        <f ca="1">+IF(SIMULADOR2!$C$155&lt;TCEA!B2999+1,0,TCEA!B2999+1)</f>
        <v>48107</v>
      </c>
      <c r="C3000">
        <f ca="1">+SUMIF(SIMULADOR2!$C$36:$C$155,B3000,SIMULADOR2!$S$36:$S$155)</f>
        <v>0</v>
      </c>
    </row>
    <row r="3001" spans="1:3" x14ac:dyDescent="0.2">
      <c r="A3001">
        <f t="shared" si="46"/>
        <v>2999</v>
      </c>
      <c r="B3001" s="28">
        <f ca="1">+IF(SIMULADOR2!$C$155&lt;TCEA!B3000+1,0,TCEA!B3000+1)</f>
        <v>48108</v>
      </c>
      <c r="C3001">
        <f ca="1">+SUMIF(SIMULADOR2!$C$36:$C$155,B3001,SIMULADOR2!$S$36:$S$155)</f>
        <v>0</v>
      </c>
    </row>
    <row r="3002" spans="1:3" x14ac:dyDescent="0.2">
      <c r="A3002">
        <f t="shared" si="46"/>
        <v>3000</v>
      </c>
      <c r="B3002" s="28">
        <f ca="1">+IF(SIMULADOR2!$C$155&lt;TCEA!B3001+1,0,TCEA!B3001+1)</f>
        <v>48109</v>
      </c>
      <c r="C3002">
        <f ca="1">+SUMIF(SIMULADOR2!$C$36:$C$155,B3002,SIMULADOR2!$S$36:$S$155)</f>
        <v>0</v>
      </c>
    </row>
    <row r="3003" spans="1:3" x14ac:dyDescent="0.2">
      <c r="A3003">
        <f t="shared" si="46"/>
        <v>3001</v>
      </c>
      <c r="B3003" s="28">
        <f ca="1">+IF(SIMULADOR2!$C$155&lt;TCEA!B3002+1,0,TCEA!B3002+1)</f>
        <v>48110</v>
      </c>
      <c r="C3003">
        <f ca="1">+SUMIF(SIMULADOR2!$C$36:$C$155,B3003,SIMULADOR2!$S$36:$S$155)</f>
        <v>0</v>
      </c>
    </row>
    <row r="3004" spans="1:3" x14ac:dyDescent="0.2">
      <c r="A3004">
        <f t="shared" si="46"/>
        <v>3002</v>
      </c>
      <c r="B3004" s="28">
        <f ca="1">+IF(SIMULADOR2!$C$155&lt;TCEA!B3003+1,0,TCEA!B3003+1)</f>
        <v>48111</v>
      </c>
      <c r="C3004">
        <f ca="1">+SUMIF(SIMULADOR2!$C$36:$C$155,B3004,SIMULADOR2!$S$36:$S$155)</f>
        <v>0</v>
      </c>
    </row>
    <row r="3005" spans="1:3" x14ac:dyDescent="0.2">
      <c r="A3005">
        <f t="shared" si="46"/>
        <v>3003</v>
      </c>
      <c r="B3005" s="28">
        <f ca="1">+IF(SIMULADOR2!$C$155&lt;TCEA!B3004+1,0,TCEA!B3004+1)</f>
        <v>48112</v>
      </c>
      <c r="C3005">
        <f ca="1">+SUMIF(SIMULADOR2!$C$36:$C$155,B3005,SIMULADOR2!$S$36:$S$155)</f>
        <v>0</v>
      </c>
    </row>
    <row r="3006" spans="1:3" x14ac:dyDescent="0.2">
      <c r="A3006">
        <f t="shared" si="46"/>
        <v>3004</v>
      </c>
      <c r="B3006" s="28">
        <f ca="1">+IF(SIMULADOR2!$C$155&lt;TCEA!B3005+1,0,TCEA!B3005+1)</f>
        <v>48113</v>
      </c>
      <c r="C3006">
        <f ca="1">+SUMIF(SIMULADOR2!$C$36:$C$155,B3006,SIMULADOR2!$S$36:$S$155)</f>
        <v>0</v>
      </c>
    </row>
    <row r="3007" spans="1:3" x14ac:dyDescent="0.2">
      <c r="A3007">
        <f t="shared" si="46"/>
        <v>3005</v>
      </c>
      <c r="B3007" s="28">
        <f ca="1">+IF(SIMULADOR2!$C$155&lt;TCEA!B3006+1,0,TCEA!B3006+1)</f>
        <v>48114</v>
      </c>
      <c r="C3007">
        <f ca="1">+SUMIF(SIMULADOR2!$C$36:$C$155,B3007,SIMULADOR2!$S$36:$S$155)</f>
        <v>0</v>
      </c>
    </row>
    <row r="3008" spans="1:3" x14ac:dyDescent="0.2">
      <c r="A3008">
        <f t="shared" si="46"/>
        <v>3006</v>
      </c>
      <c r="B3008" s="28">
        <f ca="1">+IF(SIMULADOR2!$C$155&lt;TCEA!B3007+1,0,TCEA!B3007+1)</f>
        <v>48115</v>
      </c>
      <c r="C3008">
        <f ca="1">+SUMIF(SIMULADOR2!$C$36:$C$155,B3008,SIMULADOR2!$S$36:$S$155)</f>
        <v>0</v>
      </c>
    </row>
    <row r="3009" spans="1:3" x14ac:dyDescent="0.2">
      <c r="A3009">
        <f t="shared" si="46"/>
        <v>3007</v>
      </c>
      <c r="B3009" s="28">
        <f ca="1">+IF(SIMULADOR2!$C$155&lt;TCEA!B3008+1,0,TCEA!B3008+1)</f>
        <v>48116</v>
      </c>
      <c r="C3009">
        <f ca="1">+SUMIF(SIMULADOR2!$C$36:$C$155,B3009,SIMULADOR2!$S$36:$S$155)</f>
        <v>0</v>
      </c>
    </row>
    <row r="3010" spans="1:3" x14ac:dyDescent="0.2">
      <c r="A3010">
        <f t="shared" si="46"/>
        <v>3008</v>
      </c>
      <c r="B3010" s="28">
        <f ca="1">+IF(SIMULADOR2!$C$155&lt;TCEA!B3009+1,0,TCEA!B3009+1)</f>
        <v>48117</v>
      </c>
      <c r="C3010">
        <f ca="1">+SUMIF(SIMULADOR2!$C$36:$C$155,B3010,SIMULADOR2!$S$36:$S$155)</f>
        <v>0</v>
      </c>
    </row>
    <row r="3011" spans="1:3" x14ac:dyDescent="0.2">
      <c r="A3011">
        <f t="shared" si="46"/>
        <v>3009</v>
      </c>
      <c r="B3011" s="28">
        <f ca="1">+IF(SIMULADOR2!$C$155&lt;TCEA!B3010+1,0,TCEA!B3010+1)</f>
        <v>48118</v>
      </c>
      <c r="C3011">
        <f ca="1">+SUMIF(SIMULADOR2!$C$36:$C$155,B3011,SIMULADOR2!$S$36:$S$155)</f>
        <v>0</v>
      </c>
    </row>
    <row r="3012" spans="1:3" x14ac:dyDescent="0.2">
      <c r="A3012">
        <f t="shared" si="46"/>
        <v>3010</v>
      </c>
      <c r="B3012" s="28">
        <f ca="1">+IF(SIMULADOR2!$C$155&lt;TCEA!B3011+1,0,TCEA!B3011+1)</f>
        <v>48119</v>
      </c>
      <c r="C3012">
        <f ca="1">+SUMIF(SIMULADOR2!$C$36:$C$155,B3012,SIMULADOR2!$S$36:$S$155)</f>
        <v>0</v>
      </c>
    </row>
    <row r="3013" spans="1:3" x14ac:dyDescent="0.2">
      <c r="A3013">
        <f t="shared" ref="A3013:A3076" si="47">+A3012+1</f>
        <v>3011</v>
      </c>
      <c r="B3013" s="28">
        <f ca="1">+IF(SIMULADOR2!$C$155&lt;TCEA!B3012+1,0,TCEA!B3012+1)</f>
        <v>48120</v>
      </c>
      <c r="C3013">
        <f ca="1">+SUMIF(SIMULADOR2!$C$36:$C$155,B3013,SIMULADOR2!$S$36:$S$155)</f>
        <v>0</v>
      </c>
    </row>
    <row r="3014" spans="1:3" x14ac:dyDescent="0.2">
      <c r="A3014">
        <f t="shared" si="47"/>
        <v>3012</v>
      </c>
      <c r="B3014" s="28">
        <f ca="1">+IF(SIMULADOR2!$C$155&lt;TCEA!B3013+1,0,TCEA!B3013+1)</f>
        <v>48121</v>
      </c>
      <c r="C3014">
        <f ca="1">+SUMIF(SIMULADOR2!$C$36:$C$155,B3014,SIMULADOR2!$S$36:$S$155)</f>
        <v>0</v>
      </c>
    </row>
    <row r="3015" spans="1:3" x14ac:dyDescent="0.2">
      <c r="A3015">
        <f t="shared" si="47"/>
        <v>3013</v>
      </c>
      <c r="B3015" s="28">
        <f ca="1">+IF(SIMULADOR2!$C$155&lt;TCEA!B3014+1,0,TCEA!B3014+1)</f>
        <v>48122</v>
      </c>
      <c r="C3015">
        <f ca="1">+SUMIF(SIMULADOR2!$C$36:$C$155,B3015,SIMULADOR2!$S$36:$S$155)</f>
        <v>0</v>
      </c>
    </row>
    <row r="3016" spans="1:3" x14ac:dyDescent="0.2">
      <c r="A3016">
        <f t="shared" si="47"/>
        <v>3014</v>
      </c>
      <c r="B3016" s="28">
        <f ca="1">+IF(SIMULADOR2!$C$155&lt;TCEA!B3015+1,0,TCEA!B3015+1)</f>
        <v>48123</v>
      </c>
      <c r="C3016">
        <f ca="1">+SUMIF(SIMULADOR2!$C$36:$C$155,B3016,SIMULADOR2!$S$36:$S$155)</f>
        <v>0</v>
      </c>
    </row>
    <row r="3017" spans="1:3" x14ac:dyDescent="0.2">
      <c r="A3017">
        <f t="shared" si="47"/>
        <v>3015</v>
      </c>
      <c r="B3017" s="28">
        <f ca="1">+IF(SIMULADOR2!$C$155&lt;TCEA!B3016+1,0,TCEA!B3016+1)</f>
        <v>48124</v>
      </c>
      <c r="C3017">
        <f ca="1">+SUMIF(SIMULADOR2!$C$36:$C$155,B3017,SIMULADOR2!$S$36:$S$155)</f>
        <v>0</v>
      </c>
    </row>
    <row r="3018" spans="1:3" x14ac:dyDescent="0.2">
      <c r="A3018">
        <f t="shared" si="47"/>
        <v>3016</v>
      </c>
      <c r="B3018" s="28">
        <f ca="1">+IF(SIMULADOR2!$C$155&lt;TCEA!B3017+1,0,TCEA!B3017+1)</f>
        <v>48125</v>
      </c>
      <c r="C3018">
        <f ca="1">+SUMIF(SIMULADOR2!$C$36:$C$155,B3018,SIMULADOR2!$S$36:$S$155)</f>
        <v>0</v>
      </c>
    </row>
    <row r="3019" spans="1:3" x14ac:dyDescent="0.2">
      <c r="A3019">
        <f t="shared" si="47"/>
        <v>3017</v>
      </c>
      <c r="B3019" s="28">
        <f ca="1">+IF(SIMULADOR2!$C$155&lt;TCEA!B3018+1,0,TCEA!B3018+1)</f>
        <v>48126</v>
      </c>
      <c r="C3019">
        <f ca="1">+SUMIF(SIMULADOR2!$C$36:$C$155,B3019,SIMULADOR2!$S$36:$S$155)</f>
        <v>0</v>
      </c>
    </row>
    <row r="3020" spans="1:3" x14ac:dyDescent="0.2">
      <c r="A3020">
        <f t="shared" si="47"/>
        <v>3018</v>
      </c>
      <c r="B3020" s="28">
        <f ca="1">+IF(SIMULADOR2!$C$155&lt;TCEA!B3019+1,0,TCEA!B3019+1)</f>
        <v>48127</v>
      </c>
      <c r="C3020">
        <f ca="1">+SUMIF(SIMULADOR2!$C$36:$C$155,B3020,SIMULADOR2!$S$36:$S$155)</f>
        <v>0</v>
      </c>
    </row>
    <row r="3021" spans="1:3" x14ac:dyDescent="0.2">
      <c r="A3021">
        <f t="shared" si="47"/>
        <v>3019</v>
      </c>
      <c r="B3021" s="28">
        <f ca="1">+IF(SIMULADOR2!$C$155&lt;TCEA!B3020+1,0,TCEA!B3020+1)</f>
        <v>48128</v>
      </c>
      <c r="C3021">
        <f ca="1">+SUMIF(SIMULADOR2!$C$36:$C$155,B3021,SIMULADOR2!$S$36:$S$155)</f>
        <v>0</v>
      </c>
    </row>
    <row r="3022" spans="1:3" x14ac:dyDescent="0.2">
      <c r="A3022">
        <f t="shared" si="47"/>
        <v>3020</v>
      </c>
      <c r="B3022" s="28">
        <f ca="1">+IF(SIMULADOR2!$C$155&lt;TCEA!B3021+1,0,TCEA!B3021+1)</f>
        <v>48129</v>
      </c>
      <c r="C3022">
        <f ca="1">+SUMIF(SIMULADOR2!$C$36:$C$155,B3022,SIMULADOR2!$S$36:$S$155)</f>
        <v>0</v>
      </c>
    </row>
    <row r="3023" spans="1:3" x14ac:dyDescent="0.2">
      <c r="A3023">
        <f t="shared" si="47"/>
        <v>3021</v>
      </c>
      <c r="B3023" s="28">
        <f ca="1">+IF(SIMULADOR2!$C$155&lt;TCEA!B3022+1,0,TCEA!B3022+1)</f>
        <v>48130</v>
      </c>
      <c r="C3023">
        <f ca="1">+SUMIF(SIMULADOR2!$C$36:$C$155,B3023,SIMULADOR2!$S$36:$S$155)</f>
        <v>0</v>
      </c>
    </row>
    <row r="3024" spans="1:3" x14ac:dyDescent="0.2">
      <c r="A3024">
        <f t="shared" si="47"/>
        <v>3022</v>
      </c>
      <c r="B3024" s="28">
        <f ca="1">+IF(SIMULADOR2!$C$155&lt;TCEA!B3023+1,0,TCEA!B3023+1)</f>
        <v>48131</v>
      </c>
      <c r="C3024">
        <f ca="1">+SUMIF(SIMULADOR2!$C$36:$C$155,B3024,SIMULADOR2!$S$36:$S$155)</f>
        <v>0</v>
      </c>
    </row>
    <row r="3025" spans="1:3" x14ac:dyDescent="0.2">
      <c r="A3025">
        <f t="shared" si="47"/>
        <v>3023</v>
      </c>
      <c r="B3025" s="28">
        <f ca="1">+IF(SIMULADOR2!$C$155&lt;TCEA!B3024+1,0,TCEA!B3024+1)</f>
        <v>48132</v>
      </c>
      <c r="C3025">
        <f ca="1">+SUMIF(SIMULADOR2!$C$36:$C$155,B3025,SIMULADOR2!$S$36:$S$155)</f>
        <v>0</v>
      </c>
    </row>
    <row r="3026" spans="1:3" x14ac:dyDescent="0.2">
      <c r="A3026">
        <f t="shared" si="47"/>
        <v>3024</v>
      </c>
      <c r="B3026" s="28">
        <f ca="1">+IF(SIMULADOR2!$C$155&lt;TCEA!B3025+1,0,TCEA!B3025+1)</f>
        <v>48133</v>
      </c>
      <c r="C3026">
        <f ca="1">+SUMIF(SIMULADOR2!$C$36:$C$155,B3026,SIMULADOR2!$S$36:$S$155)</f>
        <v>0</v>
      </c>
    </row>
    <row r="3027" spans="1:3" x14ac:dyDescent="0.2">
      <c r="A3027">
        <f t="shared" si="47"/>
        <v>3025</v>
      </c>
      <c r="B3027" s="28">
        <f ca="1">+IF(SIMULADOR2!$C$155&lt;TCEA!B3026+1,0,TCEA!B3026+1)</f>
        <v>48134</v>
      </c>
      <c r="C3027">
        <f ca="1">+SUMIF(SIMULADOR2!$C$36:$C$155,B3027,SIMULADOR2!$S$36:$S$155)</f>
        <v>0</v>
      </c>
    </row>
    <row r="3028" spans="1:3" x14ac:dyDescent="0.2">
      <c r="A3028">
        <f t="shared" si="47"/>
        <v>3026</v>
      </c>
      <c r="B3028" s="28">
        <f ca="1">+IF(SIMULADOR2!$C$155&lt;TCEA!B3027+1,0,TCEA!B3027+1)</f>
        <v>48135</v>
      </c>
      <c r="C3028">
        <f ca="1">+SUMIF(SIMULADOR2!$C$36:$C$155,B3028,SIMULADOR2!$S$36:$S$155)</f>
        <v>0</v>
      </c>
    </row>
    <row r="3029" spans="1:3" x14ac:dyDescent="0.2">
      <c r="A3029">
        <f t="shared" si="47"/>
        <v>3027</v>
      </c>
      <c r="B3029" s="28">
        <f ca="1">+IF(SIMULADOR2!$C$155&lt;TCEA!B3028+1,0,TCEA!B3028+1)</f>
        <v>48136</v>
      </c>
      <c r="C3029">
        <f ca="1">+SUMIF(SIMULADOR2!$C$36:$C$155,B3029,SIMULADOR2!$S$36:$S$155)</f>
        <v>0</v>
      </c>
    </row>
    <row r="3030" spans="1:3" x14ac:dyDescent="0.2">
      <c r="A3030">
        <f t="shared" si="47"/>
        <v>3028</v>
      </c>
      <c r="B3030" s="28">
        <f ca="1">+IF(SIMULADOR2!$C$155&lt;TCEA!B3029+1,0,TCEA!B3029+1)</f>
        <v>48137</v>
      </c>
      <c r="C3030">
        <f ca="1">+SUMIF(SIMULADOR2!$C$36:$C$155,B3030,SIMULADOR2!$S$36:$S$155)</f>
        <v>0</v>
      </c>
    </row>
    <row r="3031" spans="1:3" x14ac:dyDescent="0.2">
      <c r="A3031">
        <f t="shared" si="47"/>
        <v>3029</v>
      </c>
      <c r="B3031" s="28">
        <f ca="1">+IF(SIMULADOR2!$C$155&lt;TCEA!B3030+1,0,TCEA!B3030+1)</f>
        <v>48138</v>
      </c>
      <c r="C3031">
        <f ca="1">+SUMIF(SIMULADOR2!$C$36:$C$155,B3031,SIMULADOR2!$S$36:$S$155)</f>
        <v>0</v>
      </c>
    </row>
    <row r="3032" spans="1:3" x14ac:dyDescent="0.2">
      <c r="A3032">
        <f t="shared" si="47"/>
        <v>3030</v>
      </c>
      <c r="B3032" s="28">
        <f ca="1">+IF(SIMULADOR2!$C$155&lt;TCEA!B3031+1,0,TCEA!B3031+1)</f>
        <v>48139</v>
      </c>
      <c r="C3032">
        <f ca="1">+SUMIF(SIMULADOR2!$C$36:$C$155,B3032,SIMULADOR2!$S$36:$S$155)</f>
        <v>0</v>
      </c>
    </row>
    <row r="3033" spans="1:3" x14ac:dyDescent="0.2">
      <c r="A3033">
        <f t="shared" si="47"/>
        <v>3031</v>
      </c>
      <c r="B3033" s="28">
        <f ca="1">+IF(SIMULADOR2!$C$155&lt;TCEA!B3032+1,0,TCEA!B3032+1)</f>
        <v>48140</v>
      </c>
      <c r="C3033">
        <f ca="1">+SUMIF(SIMULADOR2!$C$36:$C$155,B3033,SIMULADOR2!$S$36:$S$155)</f>
        <v>0</v>
      </c>
    </row>
    <row r="3034" spans="1:3" x14ac:dyDescent="0.2">
      <c r="A3034">
        <f t="shared" si="47"/>
        <v>3032</v>
      </c>
      <c r="B3034" s="28">
        <f ca="1">+IF(SIMULADOR2!$C$155&lt;TCEA!B3033+1,0,TCEA!B3033+1)</f>
        <v>48141</v>
      </c>
      <c r="C3034">
        <f ca="1">+SUMIF(SIMULADOR2!$C$36:$C$155,B3034,SIMULADOR2!$S$36:$S$155)</f>
        <v>0</v>
      </c>
    </row>
    <row r="3035" spans="1:3" x14ac:dyDescent="0.2">
      <c r="A3035">
        <f t="shared" si="47"/>
        <v>3033</v>
      </c>
      <c r="B3035" s="28">
        <f ca="1">+IF(SIMULADOR2!$C$155&lt;TCEA!B3034+1,0,TCEA!B3034+1)</f>
        <v>48142</v>
      </c>
      <c r="C3035">
        <f ca="1">+SUMIF(SIMULADOR2!$C$36:$C$155,B3035,SIMULADOR2!$S$36:$S$155)</f>
        <v>0</v>
      </c>
    </row>
    <row r="3036" spans="1:3" x14ac:dyDescent="0.2">
      <c r="A3036">
        <f t="shared" si="47"/>
        <v>3034</v>
      </c>
      <c r="B3036" s="28">
        <f ca="1">+IF(SIMULADOR2!$C$155&lt;TCEA!B3035+1,0,TCEA!B3035+1)</f>
        <v>48143</v>
      </c>
      <c r="C3036">
        <f ca="1">+SUMIF(SIMULADOR2!$C$36:$C$155,B3036,SIMULADOR2!$S$36:$S$155)</f>
        <v>0</v>
      </c>
    </row>
    <row r="3037" spans="1:3" x14ac:dyDescent="0.2">
      <c r="A3037">
        <f t="shared" si="47"/>
        <v>3035</v>
      </c>
      <c r="B3037" s="28">
        <f ca="1">+IF(SIMULADOR2!$C$155&lt;TCEA!B3036+1,0,TCEA!B3036+1)</f>
        <v>48144</v>
      </c>
      <c r="C3037">
        <f ca="1">+SUMIF(SIMULADOR2!$C$36:$C$155,B3037,SIMULADOR2!$S$36:$S$155)</f>
        <v>0</v>
      </c>
    </row>
    <row r="3038" spans="1:3" x14ac:dyDescent="0.2">
      <c r="A3038">
        <f t="shared" si="47"/>
        <v>3036</v>
      </c>
      <c r="B3038" s="28">
        <f ca="1">+IF(SIMULADOR2!$C$155&lt;TCEA!B3037+1,0,TCEA!B3037+1)</f>
        <v>48145</v>
      </c>
      <c r="C3038">
        <f ca="1">+SUMIF(SIMULADOR2!$C$36:$C$155,B3038,SIMULADOR2!$S$36:$S$155)</f>
        <v>0</v>
      </c>
    </row>
    <row r="3039" spans="1:3" x14ac:dyDescent="0.2">
      <c r="A3039">
        <f t="shared" si="47"/>
        <v>3037</v>
      </c>
      <c r="B3039" s="28">
        <f ca="1">+IF(SIMULADOR2!$C$155&lt;TCEA!B3038+1,0,TCEA!B3038+1)</f>
        <v>48146</v>
      </c>
      <c r="C3039">
        <f ca="1">+SUMIF(SIMULADOR2!$C$36:$C$155,B3039,SIMULADOR2!$S$36:$S$155)</f>
        <v>0</v>
      </c>
    </row>
    <row r="3040" spans="1:3" x14ac:dyDescent="0.2">
      <c r="A3040">
        <f t="shared" si="47"/>
        <v>3038</v>
      </c>
      <c r="B3040" s="28">
        <f ca="1">+IF(SIMULADOR2!$C$155&lt;TCEA!B3039+1,0,TCEA!B3039+1)</f>
        <v>48147</v>
      </c>
      <c r="C3040">
        <f ca="1">+SUMIF(SIMULADOR2!$C$36:$C$155,B3040,SIMULADOR2!$S$36:$S$155)</f>
        <v>0</v>
      </c>
    </row>
    <row r="3041" spans="1:3" x14ac:dyDescent="0.2">
      <c r="A3041">
        <f t="shared" si="47"/>
        <v>3039</v>
      </c>
      <c r="B3041" s="28">
        <f ca="1">+IF(SIMULADOR2!$C$155&lt;TCEA!B3040+1,0,TCEA!B3040+1)</f>
        <v>48148</v>
      </c>
      <c r="C3041">
        <f ca="1">+SUMIF(SIMULADOR2!$C$36:$C$155,B3041,SIMULADOR2!$S$36:$S$155)</f>
        <v>0</v>
      </c>
    </row>
    <row r="3042" spans="1:3" x14ac:dyDescent="0.2">
      <c r="A3042">
        <f t="shared" si="47"/>
        <v>3040</v>
      </c>
      <c r="B3042" s="28">
        <f ca="1">+IF(SIMULADOR2!$C$155&lt;TCEA!B3041+1,0,TCEA!B3041+1)</f>
        <v>48149</v>
      </c>
      <c r="C3042">
        <f ca="1">+SUMIF(SIMULADOR2!$C$36:$C$155,B3042,SIMULADOR2!$S$36:$S$155)</f>
        <v>0</v>
      </c>
    </row>
    <row r="3043" spans="1:3" x14ac:dyDescent="0.2">
      <c r="A3043">
        <f t="shared" si="47"/>
        <v>3041</v>
      </c>
      <c r="B3043" s="28">
        <f ca="1">+IF(SIMULADOR2!$C$155&lt;TCEA!B3042+1,0,TCEA!B3042+1)</f>
        <v>48150</v>
      </c>
      <c r="C3043">
        <f ca="1">+SUMIF(SIMULADOR2!$C$36:$C$155,B3043,SIMULADOR2!$S$36:$S$155)</f>
        <v>0</v>
      </c>
    </row>
    <row r="3044" spans="1:3" x14ac:dyDescent="0.2">
      <c r="A3044">
        <f t="shared" si="47"/>
        <v>3042</v>
      </c>
      <c r="B3044" s="28">
        <f ca="1">+IF(SIMULADOR2!$C$155&lt;TCEA!B3043+1,0,TCEA!B3043+1)</f>
        <v>48151</v>
      </c>
      <c r="C3044">
        <f ca="1">+SUMIF(SIMULADOR2!$C$36:$C$155,B3044,SIMULADOR2!$S$36:$S$155)</f>
        <v>0</v>
      </c>
    </row>
    <row r="3045" spans="1:3" x14ac:dyDescent="0.2">
      <c r="A3045">
        <f t="shared" si="47"/>
        <v>3043</v>
      </c>
      <c r="B3045" s="28">
        <f ca="1">+IF(SIMULADOR2!$C$155&lt;TCEA!B3044+1,0,TCEA!B3044+1)</f>
        <v>48152</v>
      </c>
      <c r="C3045">
        <f ca="1">+SUMIF(SIMULADOR2!$C$36:$C$155,B3045,SIMULADOR2!$S$36:$S$155)</f>
        <v>0</v>
      </c>
    </row>
    <row r="3046" spans="1:3" x14ac:dyDescent="0.2">
      <c r="A3046">
        <f t="shared" si="47"/>
        <v>3044</v>
      </c>
      <c r="B3046" s="28">
        <f ca="1">+IF(SIMULADOR2!$C$155&lt;TCEA!B3045+1,0,TCEA!B3045+1)</f>
        <v>48153</v>
      </c>
      <c r="C3046">
        <f ca="1">+SUMIF(SIMULADOR2!$C$36:$C$155,B3046,SIMULADOR2!$S$36:$S$155)</f>
        <v>0</v>
      </c>
    </row>
    <row r="3047" spans="1:3" x14ac:dyDescent="0.2">
      <c r="A3047">
        <f t="shared" si="47"/>
        <v>3045</v>
      </c>
      <c r="B3047" s="28">
        <f ca="1">+IF(SIMULADOR2!$C$155&lt;TCEA!B3046+1,0,TCEA!B3046+1)</f>
        <v>48154</v>
      </c>
      <c r="C3047">
        <f ca="1">+SUMIF(SIMULADOR2!$C$36:$C$155,B3047,SIMULADOR2!$S$36:$S$155)</f>
        <v>0</v>
      </c>
    </row>
    <row r="3048" spans="1:3" x14ac:dyDescent="0.2">
      <c r="A3048">
        <f t="shared" si="47"/>
        <v>3046</v>
      </c>
      <c r="B3048" s="28">
        <f ca="1">+IF(SIMULADOR2!$C$155&lt;TCEA!B3047+1,0,TCEA!B3047+1)</f>
        <v>48155</v>
      </c>
      <c r="C3048">
        <f ca="1">+SUMIF(SIMULADOR2!$C$36:$C$155,B3048,SIMULADOR2!$S$36:$S$155)</f>
        <v>0</v>
      </c>
    </row>
    <row r="3049" spans="1:3" x14ac:dyDescent="0.2">
      <c r="A3049">
        <f t="shared" si="47"/>
        <v>3047</v>
      </c>
      <c r="B3049" s="28">
        <f ca="1">+IF(SIMULADOR2!$C$155&lt;TCEA!B3048+1,0,TCEA!B3048+1)</f>
        <v>48156</v>
      </c>
      <c r="C3049">
        <f ca="1">+SUMIF(SIMULADOR2!$C$36:$C$155,B3049,SIMULADOR2!$S$36:$S$155)</f>
        <v>0</v>
      </c>
    </row>
    <row r="3050" spans="1:3" x14ac:dyDescent="0.2">
      <c r="A3050">
        <f t="shared" si="47"/>
        <v>3048</v>
      </c>
      <c r="B3050" s="28">
        <f ca="1">+IF(SIMULADOR2!$C$155&lt;TCEA!B3049+1,0,TCEA!B3049+1)</f>
        <v>48157</v>
      </c>
      <c r="C3050">
        <f ca="1">+SUMIF(SIMULADOR2!$C$36:$C$155,B3050,SIMULADOR2!$S$36:$S$155)</f>
        <v>0</v>
      </c>
    </row>
    <row r="3051" spans="1:3" x14ac:dyDescent="0.2">
      <c r="A3051">
        <f t="shared" si="47"/>
        <v>3049</v>
      </c>
      <c r="B3051" s="28">
        <f ca="1">+IF(SIMULADOR2!$C$155&lt;TCEA!B3050+1,0,TCEA!B3050+1)</f>
        <v>48158</v>
      </c>
      <c r="C3051">
        <f ca="1">+SUMIF(SIMULADOR2!$C$36:$C$155,B3051,SIMULADOR2!$S$36:$S$155)</f>
        <v>0</v>
      </c>
    </row>
    <row r="3052" spans="1:3" x14ac:dyDescent="0.2">
      <c r="A3052">
        <f t="shared" si="47"/>
        <v>3050</v>
      </c>
      <c r="B3052" s="28">
        <f ca="1">+IF(SIMULADOR2!$C$155&lt;TCEA!B3051+1,0,TCEA!B3051+1)</f>
        <v>48159</v>
      </c>
      <c r="C3052">
        <f ca="1">+SUMIF(SIMULADOR2!$C$36:$C$155,B3052,SIMULADOR2!$S$36:$S$155)</f>
        <v>0</v>
      </c>
    </row>
    <row r="3053" spans="1:3" x14ac:dyDescent="0.2">
      <c r="A3053">
        <f t="shared" si="47"/>
        <v>3051</v>
      </c>
      <c r="B3053" s="28">
        <f ca="1">+IF(SIMULADOR2!$C$155&lt;TCEA!B3052+1,0,TCEA!B3052+1)</f>
        <v>48160</v>
      </c>
      <c r="C3053">
        <f ca="1">+SUMIF(SIMULADOR2!$C$36:$C$155,B3053,SIMULADOR2!$S$36:$S$155)</f>
        <v>0</v>
      </c>
    </row>
    <row r="3054" spans="1:3" x14ac:dyDescent="0.2">
      <c r="A3054">
        <f t="shared" si="47"/>
        <v>3052</v>
      </c>
      <c r="B3054" s="28">
        <f ca="1">+IF(SIMULADOR2!$C$155&lt;TCEA!B3053+1,0,TCEA!B3053+1)</f>
        <v>48161</v>
      </c>
      <c r="C3054">
        <f ca="1">+SUMIF(SIMULADOR2!$C$36:$C$155,B3054,SIMULADOR2!$S$36:$S$155)</f>
        <v>0</v>
      </c>
    </row>
    <row r="3055" spans="1:3" x14ac:dyDescent="0.2">
      <c r="A3055">
        <f t="shared" si="47"/>
        <v>3053</v>
      </c>
      <c r="B3055" s="28">
        <f ca="1">+IF(SIMULADOR2!$C$155&lt;TCEA!B3054+1,0,TCEA!B3054+1)</f>
        <v>48162</v>
      </c>
      <c r="C3055">
        <f ca="1">+SUMIF(SIMULADOR2!$C$36:$C$155,B3055,SIMULADOR2!$S$36:$S$155)</f>
        <v>0</v>
      </c>
    </row>
    <row r="3056" spans="1:3" x14ac:dyDescent="0.2">
      <c r="A3056">
        <f t="shared" si="47"/>
        <v>3054</v>
      </c>
      <c r="B3056" s="28">
        <f ca="1">+IF(SIMULADOR2!$C$155&lt;TCEA!B3055+1,0,TCEA!B3055+1)</f>
        <v>48163</v>
      </c>
      <c r="C3056">
        <f ca="1">+SUMIF(SIMULADOR2!$C$36:$C$155,B3056,SIMULADOR2!$S$36:$S$155)</f>
        <v>0</v>
      </c>
    </row>
    <row r="3057" spans="1:3" x14ac:dyDescent="0.2">
      <c r="A3057">
        <f t="shared" si="47"/>
        <v>3055</v>
      </c>
      <c r="B3057" s="28">
        <f ca="1">+IF(SIMULADOR2!$C$155&lt;TCEA!B3056+1,0,TCEA!B3056+1)</f>
        <v>48164</v>
      </c>
      <c r="C3057">
        <f ca="1">+SUMIF(SIMULADOR2!$C$36:$C$155,B3057,SIMULADOR2!$S$36:$S$155)</f>
        <v>0</v>
      </c>
    </row>
    <row r="3058" spans="1:3" x14ac:dyDescent="0.2">
      <c r="A3058">
        <f t="shared" si="47"/>
        <v>3056</v>
      </c>
      <c r="B3058" s="28">
        <f ca="1">+IF(SIMULADOR2!$C$155&lt;TCEA!B3057+1,0,TCEA!B3057+1)</f>
        <v>48165</v>
      </c>
      <c r="C3058">
        <f ca="1">+SUMIF(SIMULADOR2!$C$36:$C$155,B3058,SIMULADOR2!$S$36:$S$155)</f>
        <v>0</v>
      </c>
    </row>
    <row r="3059" spans="1:3" x14ac:dyDescent="0.2">
      <c r="A3059">
        <f t="shared" si="47"/>
        <v>3057</v>
      </c>
      <c r="B3059" s="28">
        <f ca="1">+IF(SIMULADOR2!$C$155&lt;TCEA!B3058+1,0,TCEA!B3058+1)</f>
        <v>48166</v>
      </c>
      <c r="C3059">
        <f ca="1">+SUMIF(SIMULADOR2!$C$36:$C$155,B3059,SIMULADOR2!$S$36:$S$155)</f>
        <v>0</v>
      </c>
    </row>
    <row r="3060" spans="1:3" x14ac:dyDescent="0.2">
      <c r="A3060">
        <f t="shared" si="47"/>
        <v>3058</v>
      </c>
      <c r="B3060" s="28">
        <f ca="1">+IF(SIMULADOR2!$C$155&lt;TCEA!B3059+1,0,TCEA!B3059+1)</f>
        <v>48167</v>
      </c>
      <c r="C3060">
        <f ca="1">+SUMIF(SIMULADOR2!$C$36:$C$155,B3060,SIMULADOR2!$S$36:$S$155)</f>
        <v>0</v>
      </c>
    </row>
    <row r="3061" spans="1:3" x14ac:dyDescent="0.2">
      <c r="A3061">
        <f t="shared" si="47"/>
        <v>3059</v>
      </c>
      <c r="B3061" s="28">
        <f ca="1">+IF(SIMULADOR2!$C$155&lt;TCEA!B3060+1,0,TCEA!B3060+1)</f>
        <v>48168</v>
      </c>
      <c r="C3061">
        <f ca="1">+SUMIF(SIMULADOR2!$C$36:$C$155,B3061,SIMULADOR2!$S$36:$S$155)</f>
        <v>0</v>
      </c>
    </row>
    <row r="3062" spans="1:3" x14ac:dyDescent="0.2">
      <c r="A3062">
        <f t="shared" si="47"/>
        <v>3060</v>
      </c>
      <c r="B3062" s="28">
        <f ca="1">+IF(SIMULADOR2!$C$155&lt;TCEA!B3061+1,0,TCEA!B3061+1)</f>
        <v>48169</v>
      </c>
      <c r="C3062">
        <f ca="1">+SUMIF(SIMULADOR2!$C$36:$C$155,B3062,SIMULADOR2!$S$36:$S$155)</f>
        <v>0</v>
      </c>
    </row>
    <row r="3063" spans="1:3" x14ac:dyDescent="0.2">
      <c r="A3063">
        <f t="shared" si="47"/>
        <v>3061</v>
      </c>
      <c r="B3063" s="28">
        <f ca="1">+IF(SIMULADOR2!$C$155&lt;TCEA!B3062+1,0,TCEA!B3062+1)</f>
        <v>48170</v>
      </c>
      <c r="C3063">
        <f ca="1">+SUMIF(SIMULADOR2!$C$36:$C$155,B3063,SIMULADOR2!$S$36:$S$155)</f>
        <v>0</v>
      </c>
    </row>
    <row r="3064" spans="1:3" x14ac:dyDescent="0.2">
      <c r="A3064">
        <f t="shared" si="47"/>
        <v>3062</v>
      </c>
      <c r="B3064" s="28">
        <f ca="1">+IF(SIMULADOR2!$C$155&lt;TCEA!B3063+1,0,TCEA!B3063+1)</f>
        <v>48171</v>
      </c>
      <c r="C3064">
        <f ca="1">+SUMIF(SIMULADOR2!$C$36:$C$155,B3064,SIMULADOR2!$S$36:$S$155)</f>
        <v>0</v>
      </c>
    </row>
    <row r="3065" spans="1:3" x14ac:dyDescent="0.2">
      <c r="A3065">
        <f t="shared" si="47"/>
        <v>3063</v>
      </c>
      <c r="B3065" s="28">
        <f ca="1">+IF(SIMULADOR2!$C$155&lt;TCEA!B3064+1,0,TCEA!B3064+1)</f>
        <v>48172</v>
      </c>
      <c r="C3065">
        <f ca="1">+SUMIF(SIMULADOR2!$C$36:$C$155,B3065,SIMULADOR2!$S$36:$S$155)</f>
        <v>0</v>
      </c>
    </row>
    <row r="3066" spans="1:3" x14ac:dyDescent="0.2">
      <c r="A3066">
        <f t="shared" si="47"/>
        <v>3064</v>
      </c>
      <c r="B3066" s="28">
        <f ca="1">+IF(SIMULADOR2!$C$155&lt;TCEA!B3065+1,0,TCEA!B3065+1)</f>
        <v>48173</v>
      </c>
      <c r="C3066">
        <f ca="1">+SUMIF(SIMULADOR2!$C$36:$C$155,B3066,SIMULADOR2!$S$36:$S$155)</f>
        <v>0</v>
      </c>
    </row>
    <row r="3067" spans="1:3" x14ac:dyDescent="0.2">
      <c r="A3067">
        <f t="shared" si="47"/>
        <v>3065</v>
      </c>
      <c r="B3067" s="28">
        <f ca="1">+IF(SIMULADOR2!$C$155&lt;TCEA!B3066+1,0,TCEA!B3066+1)</f>
        <v>48174</v>
      </c>
      <c r="C3067">
        <f ca="1">+SUMIF(SIMULADOR2!$C$36:$C$155,B3067,SIMULADOR2!$S$36:$S$155)</f>
        <v>0</v>
      </c>
    </row>
    <row r="3068" spans="1:3" x14ac:dyDescent="0.2">
      <c r="A3068">
        <f t="shared" si="47"/>
        <v>3066</v>
      </c>
      <c r="B3068" s="28">
        <f ca="1">+IF(SIMULADOR2!$C$155&lt;TCEA!B3067+1,0,TCEA!B3067+1)</f>
        <v>48175</v>
      </c>
      <c r="C3068">
        <f ca="1">+SUMIF(SIMULADOR2!$C$36:$C$155,B3068,SIMULADOR2!$S$36:$S$155)</f>
        <v>0</v>
      </c>
    </row>
    <row r="3069" spans="1:3" x14ac:dyDescent="0.2">
      <c r="A3069">
        <f t="shared" si="47"/>
        <v>3067</v>
      </c>
      <c r="B3069" s="28">
        <f ca="1">+IF(SIMULADOR2!$C$155&lt;TCEA!B3068+1,0,TCEA!B3068+1)</f>
        <v>48176</v>
      </c>
      <c r="C3069">
        <f ca="1">+SUMIF(SIMULADOR2!$C$36:$C$155,B3069,SIMULADOR2!$S$36:$S$155)</f>
        <v>0</v>
      </c>
    </row>
    <row r="3070" spans="1:3" x14ac:dyDescent="0.2">
      <c r="A3070">
        <f t="shared" si="47"/>
        <v>3068</v>
      </c>
      <c r="B3070" s="28">
        <f ca="1">+IF(SIMULADOR2!$C$155&lt;TCEA!B3069+1,0,TCEA!B3069+1)</f>
        <v>48177</v>
      </c>
      <c r="C3070">
        <f ca="1">+SUMIF(SIMULADOR2!$C$36:$C$155,B3070,SIMULADOR2!$S$36:$S$155)</f>
        <v>0</v>
      </c>
    </row>
    <row r="3071" spans="1:3" x14ac:dyDescent="0.2">
      <c r="A3071">
        <f t="shared" si="47"/>
        <v>3069</v>
      </c>
      <c r="B3071" s="28">
        <f ca="1">+IF(SIMULADOR2!$C$155&lt;TCEA!B3070+1,0,TCEA!B3070+1)</f>
        <v>48178</v>
      </c>
      <c r="C3071">
        <f ca="1">+SUMIF(SIMULADOR2!$C$36:$C$155,B3071,SIMULADOR2!$S$36:$S$155)</f>
        <v>0</v>
      </c>
    </row>
    <row r="3072" spans="1:3" x14ac:dyDescent="0.2">
      <c r="A3072">
        <f t="shared" si="47"/>
        <v>3070</v>
      </c>
      <c r="B3072" s="28">
        <f ca="1">+IF(SIMULADOR2!$C$155&lt;TCEA!B3071+1,0,TCEA!B3071+1)</f>
        <v>48179</v>
      </c>
      <c r="C3072">
        <f ca="1">+SUMIF(SIMULADOR2!$C$36:$C$155,B3072,SIMULADOR2!$S$36:$S$155)</f>
        <v>0</v>
      </c>
    </row>
    <row r="3073" spans="1:3" x14ac:dyDescent="0.2">
      <c r="A3073">
        <f t="shared" si="47"/>
        <v>3071</v>
      </c>
      <c r="B3073" s="28">
        <f ca="1">+IF(SIMULADOR2!$C$155&lt;TCEA!B3072+1,0,TCEA!B3072+1)</f>
        <v>48180</v>
      </c>
      <c r="C3073">
        <f ca="1">+SUMIF(SIMULADOR2!$C$36:$C$155,B3073,SIMULADOR2!$S$36:$S$155)</f>
        <v>0</v>
      </c>
    </row>
    <row r="3074" spans="1:3" x14ac:dyDescent="0.2">
      <c r="A3074">
        <f t="shared" si="47"/>
        <v>3072</v>
      </c>
      <c r="B3074" s="28">
        <f ca="1">+IF(SIMULADOR2!$C$155&lt;TCEA!B3073+1,0,TCEA!B3073+1)</f>
        <v>48181</v>
      </c>
      <c r="C3074">
        <f ca="1">+SUMIF(SIMULADOR2!$C$36:$C$155,B3074,SIMULADOR2!$S$36:$S$155)</f>
        <v>0</v>
      </c>
    </row>
    <row r="3075" spans="1:3" x14ac:dyDescent="0.2">
      <c r="A3075">
        <f t="shared" si="47"/>
        <v>3073</v>
      </c>
      <c r="B3075" s="28">
        <f ca="1">+IF(SIMULADOR2!$C$155&lt;TCEA!B3074+1,0,TCEA!B3074+1)</f>
        <v>48182</v>
      </c>
      <c r="C3075">
        <f ca="1">+SUMIF(SIMULADOR2!$C$36:$C$155,B3075,SIMULADOR2!$S$36:$S$155)</f>
        <v>0</v>
      </c>
    </row>
    <row r="3076" spans="1:3" x14ac:dyDescent="0.2">
      <c r="A3076">
        <f t="shared" si="47"/>
        <v>3074</v>
      </c>
      <c r="B3076" s="28">
        <f ca="1">+IF(SIMULADOR2!$C$155&lt;TCEA!B3075+1,0,TCEA!B3075+1)</f>
        <v>48183</v>
      </c>
      <c r="C3076">
        <f ca="1">+SUMIF(SIMULADOR2!$C$36:$C$155,B3076,SIMULADOR2!$S$36:$S$155)</f>
        <v>0</v>
      </c>
    </row>
    <row r="3077" spans="1:3" x14ac:dyDescent="0.2">
      <c r="A3077">
        <f t="shared" ref="A3077:A3140" si="48">+A3076+1</f>
        <v>3075</v>
      </c>
      <c r="B3077" s="28">
        <f ca="1">+IF(SIMULADOR2!$C$155&lt;TCEA!B3076+1,0,TCEA!B3076+1)</f>
        <v>48184</v>
      </c>
      <c r="C3077">
        <f ca="1">+SUMIF(SIMULADOR2!$C$36:$C$155,B3077,SIMULADOR2!$S$36:$S$155)</f>
        <v>0</v>
      </c>
    </row>
    <row r="3078" spans="1:3" x14ac:dyDescent="0.2">
      <c r="A3078">
        <f t="shared" si="48"/>
        <v>3076</v>
      </c>
      <c r="B3078" s="28">
        <f ca="1">+IF(SIMULADOR2!$C$155&lt;TCEA!B3077+1,0,TCEA!B3077+1)</f>
        <v>48185</v>
      </c>
      <c r="C3078">
        <f ca="1">+SUMIF(SIMULADOR2!$C$36:$C$155,B3078,SIMULADOR2!$S$36:$S$155)</f>
        <v>0</v>
      </c>
    </row>
    <row r="3079" spans="1:3" x14ac:dyDescent="0.2">
      <c r="A3079">
        <f t="shared" si="48"/>
        <v>3077</v>
      </c>
      <c r="B3079" s="28">
        <f ca="1">+IF(SIMULADOR2!$C$155&lt;TCEA!B3078+1,0,TCEA!B3078+1)</f>
        <v>48186</v>
      </c>
      <c r="C3079">
        <f ca="1">+SUMIF(SIMULADOR2!$C$36:$C$155,B3079,SIMULADOR2!$S$36:$S$155)</f>
        <v>0</v>
      </c>
    </row>
    <row r="3080" spans="1:3" x14ac:dyDescent="0.2">
      <c r="A3080">
        <f t="shared" si="48"/>
        <v>3078</v>
      </c>
      <c r="B3080" s="28">
        <f ca="1">+IF(SIMULADOR2!$C$155&lt;TCEA!B3079+1,0,TCEA!B3079+1)</f>
        <v>48187</v>
      </c>
      <c r="C3080">
        <f ca="1">+SUMIF(SIMULADOR2!$C$36:$C$155,B3080,SIMULADOR2!$S$36:$S$155)</f>
        <v>0</v>
      </c>
    </row>
    <row r="3081" spans="1:3" x14ac:dyDescent="0.2">
      <c r="A3081">
        <f t="shared" si="48"/>
        <v>3079</v>
      </c>
      <c r="B3081" s="28">
        <f ca="1">+IF(SIMULADOR2!$C$155&lt;TCEA!B3080+1,0,TCEA!B3080+1)</f>
        <v>48188</v>
      </c>
      <c r="C3081">
        <f ca="1">+SUMIF(SIMULADOR2!$C$36:$C$155,B3081,SIMULADOR2!$S$36:$S$155)</f>
        <v>0</v>
      </c>
    </row>
    <row r="3082" spans="1:3" x14ac:dyDescent="0.2">
      <c r="A3082">
        <f t="shared" si="48"/>
        <v>3080</v>
      </c>
      <c r="B3082" s="28">
        <f ca="1">+IF(SIMULADOR2!$C$155&lt;TCEA!B3081+1,0,TCEA!B3081+1)</f>
        <v>48189</v>
      </c>
      <c r="C3082">
        <f ca="1">+SUMIF(SIMULADOR2!$C$36:$C$155,B3082,SIMULADOR2!$S$36:$S$155)</f>
        <v>0</v>
      </c>
    </row>
    <row r="3083" spans="1:3" x14ac:dyDescent="0.2">
      <c r="A3083">
        <f t="shared" si="48"/>
        <v>3081</v>
      </c>
      <c r="B3083" s="28">
        <f ca="1">+IF(SIMULADOR2!$C$155&lt;TCEA!B3082+1,0,TCEA!B3082+1)</f>
        <v>48190</v>
      </c>
      <c r="C3083">
        <f ca="1">+SUMIF(SIMULADOR2!$C$36:$C$155,B3083,SIMULADOR2!$S$36:$S$155)</f>
        <v>0</v>
      </c>
    </row>
    <row r="3084" spans="1:3" x14ac:dyDescent="0.2">
      <c r="A3084">
        <f t="shared" si="48"/>
        <v>3082</v>
      </c>
      <c r="B3084" s="28">
        <f ca="1">+IF(SIMULADOR2!$C$155&lt;TCEA!B3083+1,0,TCEA!B3083+1)</f>
        <v>48191</v>
      </c>
      <c r="C3084">
        <f ca="1">+SUMIF(SIMULADOR2!$C$36:$C$155,B3084,SIMULADOR2!$S$36:$S$155)</f>
        <v>0</v>
      </c>
    </row>
    <row r="3085" spans="1:3" x14ac:dyDescent="0.2">
      <c r="A3085">
        <f t="shared" si="48"/>
        <v>3083</v>
      </c>
      <c r="B3085" s="28">
        <f ca="1">+IF(SIMULADOR2!$C$155&lt;TCEA!B3084+1,0,TCEA!B3084+1)</f>
        <v>48192</v>
      </c>
      <c r="C3085">
        <f ca="1">+SUMIF(SIMULADOR2!$C$36:$C$155,B3085,SIMULADOR2!$S$36:$S$155)</f>
        <v>0</v>
      </c>
    </row>
    <row r="3086" spans="1:3" x14ac:dyDescent="0.2">
      <c r="A3086">
        <f t="shared" si="48"/>
        <v>3084</v>
      </c>
      <c r="B3086" s="28">
        <f ca="1">+IF(SIMULADOR2!$C$155&lt;TCEA!B3085+1,0,TCEA!B3085+1)</f>
        <v>48193</v>
      </c>
      <c r="C3086">
        <f ca="1">+SUMIF(SIMULADOR2!$C$36:$C$155,B3086,SIMULADOR2!$S$36:$S$155)</f>
        <v>0</v>
      </c>
    </row>
    <row r="3087" spans="1:3" x14ac:dyDescent="0.2">
      <c r="A3087">
        <f t="shared" si="48"/>
        <v>3085</v>
      </c>
      <c r="B3087" s="28">
        <f ca="1">+IF(SIMULADOR2!$C$155&lt;TCEA!B3086+1,0,TCEA!B3086+1)</f>
        <v>48194</v>
      </c>
      <c r="C3087">
        <f ca="1">+SUMIF(SIMULADOR2!$C$36:$C$155,B3087,SIMULADOR2!$S$36:$S$155)</f>
        <v>0</v>
      </c>
    </row>
    <row r="3088" spans="1:3" x14ac:dyDescent="0.2">
      <c r="A3088">
        <f t="shared" si="48"/>
        <v>3086</v>
      </c>
      <c r="B3088" s="28">
        <f ca="1">+IF(SIMULADOR2!$C$155&lt;TCEA!B3087+1,0,TCEA!B3087+1)</f>
        <v>48195</v>
      </c>
      <c r="C3088">
        <f ca="1">+SUMIF(SIMULADOR2!$C$36:$C$155,B3088,SIMULADOR2!$S$36:$S$155)</f>
        <v>0</v>
      </c>
    </row>
    <row r="3089" spans="1:3" x14ac:dyDescent="0.2">
      <c r="A3089">
        <f t="shared" si="48"/>
        <v>3087</v>
      </c>
      <c r="B3089" s="28">
        <f ca="1">+IF(SIMULADOR2!$C$155&lt;TCEA!B3088+1,0,TCEA!B3088+1)</f>
        <v>48196</v>
      </c>
      <c r="C3089">
        <f ca="1">+SUMIF(SIMULADOR2!$C$36:$C$155,B3089,SIMULADOR2!$S$36:$S$155)</f>
        <v>0</v>
      </c>
    </row>
    <row r="3090" spans="1:3" x14ac:dyDescent="0.2">
      <c r="A3090">
        <f t="shared" si="48"/>
        <v>3088</v>
      </c>
      <c r="B3090" s="28">
        <f ca="1">+IF(SIMULADOR2!$C$155&lt;TCEA!B3089+1,0,TCEA!B3089+1)</f>
        <v>48197</v>
      </c>
      <c r="C3090">
        <f ca="1">+SUMIF(SIMULADOR2!$C$36:$C$155,B3090,SIMULADOR2!$S$36:$S$155)</f>
        <v>0</v>
      </c>
    </row>
    <row r="3091" spans="1:3" x14ac:dyDescent="0.2">
      <c r="A3091">
        <f t="shared" si="48"/>
        <v>3089</v>
      </c>
      <c r="B3091" s="28">
        <f ca="1">+IF(SIMULADOR2!$C$155&lt;TCEA!B3090+1,0,TCEA!B3090+1)</f>
        <v>48198</v>
      </c>
      <c r="C3091">
        <f ca="1">+SUMIF(SIMULADOR2!$C$36:$C$155,B3091,SIMULADOR2!$S$36:$S$155)</f>
        <v>0</v>
      </c>
    </row>
    <row r="3092" spans="1:3" x14ac:dyDescent="0.2">
      <c r="A3092">
        <f t="shared" si="48"/>
        <v>3090</v>
      </c>
      <c r="B3092" s="28">
        <f ca="1">+IF(SIMULADOR2!$C$155&lt;TCEA!B3091+1,0,TCEA!B3091+1)</f>
        <v>48199</v>
      </c>
      <c r="C3092">
        <f ca="1">+SUMIF(SIMULADOR2!$C$36:$C$155,B3092,SIMULADOR2!$S$36:$S$155)</f>
        <v>0</v>
      </c>
    </row>
    <row r="3093" spans="1:3" x14ac:dyDescent="0.2">
      <c r="A3093">
        <f t="shared" si="48"/>
        <v>3091</v>
      </c>
      <c r="B3093" s="28">
        <f ca="1">+IF(SIMULADOR2!$C$155&lt;TCEA!B3092+1,0,TCEA!B3092+1)</f>
        <v>48200</v>
      </c>
      <c r="C3093">
        <f ca="1">+SUMIF(SIMULADOR2!$C$36:$C$155,B3093,SIMULADOR2!$S$36:$S$155)</f>
        <v>0</v>
      </c>
    </row>
    <row r="3094" spans="1:3" x14ac:dyDescent="0.2">
      <c r="A3094">
        <f t="shared" si="48"/>
        <v>3092</v>
      </c>
      <c r="B3094" s="28">
        <f ca="1">+IF(SIMULADOR2!$C$155&lt;TCEA!B3093+1,0,TCEA!B3093+1)</f>
        <v>48201</v>
      </c>
      <c r="C3094">
        <f ca="1">+SUMIF(SIMULADOR2!$C$36:$C$155,B3094,SIMULADOR2!$S$36:$S$155)</f>
        <v>0</v>
      </c>
    </row>
    <row r="3095" spans="1:3" x14ac:dyDescent="0.2">
      <c r="A3095">
        <f t="shared" si="48"/>
        <v>3093</v>
      </c>
      <c r="B3095" s="28">
        <f ca="1">+IF(SIMULADOR2!$C$155&lt;TCEA!B3094+1,0,TCEA!B3094+1)</f>
        <v>48202</v>
      </c>
      <c r="C3095">
        <f ca="1">+SUMIF(SIMULADOR2!$C$36:$C$155,B3095,SIMULADOR2!$S$36:$S$155)</f>
        <v>0</v>
      </c>
    </row>
    <row r="3096" spans="1:3" x14ac:dyDescent="0.2">
      <c r="A3096">
        <f t="shared" si="48"/>
        <v>3094</v>
      </c>
      <c r="B3096" s="28">
        <f ca="1">+IF(SIMULADOR2!$C$155&lt;TCEA!B3095+1,0,TCEA!B3095+1)</f>
        <v>48203</v>
      </c>
      <c r="C3096">
        <f ca="1">+SUMIF(SIMULADOR2!$C$36:$C$155,B3096,SIMULADOR2!$S$36:$S$155)</f>
        <v>0</v>
      </c>
    </row>
    <row r="3097" spans="1:3" x14ac:dyDescent="0.2">
      <c r="A3097">
        <f t="shared" si="48"/>
        <v>3095</v>
      </c>
      <c r="B3097" s="28">
        <f ca="1">+IF(SIMULADOR2!$C$155&lt;TCEA!B3096+1,0,TCEA!B3096+1)</f>
        <v>48204</v>
      </c>
      <c r="C3097">
        <f ca="1">+SUMIF(SIMULADOR2!$C$36:$C$155,B3097,SIMULADOR2!$S$36:$S$155)</f>
        <v>0</v>
      </c>
    </row>
    <row r="3098" spans="1:3" x14ac:dyDescent="0.2">
      <c r="A3098">
        <f t="shared" si="48"/>
        <v>3096</v>
      </c>
      <c r="B3098" s="28">
        <f ca="1">+IF(SIMULADOR2!$C$155&lt;TCEA!B3097+1,0,TCEA!B3097+1)</f>
        <v>48205</v>
      </c>
      <c r="C3098">
        <f ca="1">+SUMIF(SIMULADOR2!$C$36:$C$155,B3098,SIMULADOR2!$S$36:$S$155)</f>
        <v>0</v>
      </c>
    </row>
    <row r="3099" spans="1:3" x14ac:dyDescent="0.2">
      <c r="A3099">
        <f t="shared" si="48"/>
        <v>3097</v>
      </c>
      <c r="B3099" s="28">
        <f ca="1">+IF(SIMULADOR2!$C$155&lt;TCEA!B3098+1,0,TCEA!B3098+1)</f>
        <v>48206</v>
      </c>
      <c r="C3099">
        <f ca="1">+SUMIF(SIMULADOR2!$C$36:$C$155,B3099,SIMULADOR2!$S$36:$S$155)</f>
        <v>0</v>
      </c>
    </row>
    <row r="3100" spans="1:3" x14ac:dyDescent="0.2">
      <c r="A3100">
        <f t="shared" si="48"/>
        <v>3098</v>
      </c>
      <c r="B3100" s="28">
        <f ca="1">+IF(SIMULADOR2!$C$155&lt;TCEA!B3099+1,0,TCEA!B3099+1)</f>
        <v>48207</v>
      </c>
      <c r="C3100">
        <f ca="1">+SUMIF(SIMULADOR2!$C$36:$C$155,B3100,SIMULADOR2!$S$36:$S$155)</f>
        <v>0</v>
      </c>
    </row>
    <row r="3101" spans="1:3" x14ac:dyDescent="0.2">
      <c r="A3101">
        <f t="shared" si="48"/>
        <v>3099</v>
      </c>
      <c r="B3101" s="28">
        <f ca="1">+IF(SIMULADOR2!$C$155&lt;TCEA!B3100+1,0,TCEA!B3100+1)</f>
        <v>48208</v>
      </c>
      <c r="C3101">
        <f ca="1">+SUMIF(SIMULADOR2!$C$36:$C$155,B3101,SIMULADOR2!$S$36:$S$155)</f>
        <v>0</v>
      </c>
    </row>
    <row r="3102" spans="1:3" x14ac:dyDescent="0.2">
      <c r="A3102">
        <f t="shared" si="48"/>
        <v>3100</v>
      </c>
      <c r="B3102" s="28">
        <f ca="1">+IF(SIMULADOR2!$C$155&lt;TCEA!B3101+1,0,TCEA!B3101+1)</f>
        <v>48209</v>
      </c>
      <c r="C3102">
        <f ca="1">+SUMIF(SIMULADOR2!$C$36:$C$155,B3102,SIMULADOR2!$S$36:$S$155)</f>
        <v>0</v>
      </c>
    </row>
    <row r="3103" spans="1:3" x14ac:dyDescent="0.2">
      <c r="A3103">
        <f t="shared" si="48"/>
        <v>3101</v>
      </c>
      <c r="B3103" s="28">
        <f ca="1">+IF(SIMULADOR2!$C$155&lt;TCEA!B3102+1,0,TCEA!B3102+1)</f>
        <v>48210</v>
      </c>
      <c r="C3103">
        <f ca="1">+SUMIF(SIMULADOR2!$C$36:$C$155,B3103,SIMULADOR2!$S$36:$S$155)</f>
        <v>0</v>
      </c>
    </row>
    <row r="3104" spans="1:3" x14ac:dyDescent="0.2">
      <c r="A3104">
        <f t="shared" si="48"/>
        <v>3102</v>
      </c>
      <c r="B3104" s="28">
        <f ca="1">+IF(SIMULADOR2!$C$155&lt;TCEA!B3103+1,0,TCEA!B3103+1)</f>
        <v>48211</v>
      </c>
      <c r="C3104">
        <f ca="1">+SUMIF(SIMULADOR2!$C$36:$C$155,B3104,SIMULADOR2!$S$36:$S$155)</f>
        <v>0</v>
      </c>
    </row>
    <row r="3105" spans="1:3" x14ac:dyDescent="0.2">
      <c r="A3105">
        <f t="shared" si="48"/>
        <v>3103</v>
      </c>
      <c r="B3105" s="28">
        <f ca="1">+IF(SIMULADOR2!$C$155&lt;TCEA!B3104+1,0,TCEA!B3104+1)</f>
        <v>48212</v>
      </c>
      <c r="C3105">
        <f ca="1">+SUMIF(SIMULADOR2!$C$36:$C$155,B3105,SIMULADOR2!$S$36:$S$155)</f>
        <v>0</v>
      </c>
    </row>
    <row r="3106" spans="1:3" x14ac:dyDescent="0.2">
      <c r="A3106">
        <f t="shared" si="48"/>
        <v>3104</v>
      </c>
      <c r="B3106" s="28">
        <f ca="1">+IF(SIMULADOR2!$C$155&lt;TCEA!B3105+1,0,TCEA!B3105+1)</f>
        <v>48213</v>
      </c>
      <c r="C3106">
        <f ca="1">+SUMIF(SIMULADOR2!$C$36:$C$155,B3106,SIMULADOR2!$S$36:$S$155)</f>
        <v>0</v>
      </c>
    </row>
    <row r="3107" spans="1:3" x14ac:dyDescent="0.2">
      <c r="A3107">
        <f t="shared" si="48"/>
        <v>3105</v>
      </c>
      <c r="B3107" s="28">
        <f ca="1">+IF(SIMULADOR2!$C$155&lt;TCEA!B3106+1,0,TCEA!B3106+1)</f>
        <v>48214</v>
      </c>
      <c r="C3107">
        <f ca="1">+SUMIF(SIMULADOR2!$C$36:$C$155,B3107,SIMULADOR2!$S$36:$S$155)</f>
        <v>0</v>
      </c>
    </row>
    <row r="3108" spans="1:3" x14ac:dyDescent="0.2">
      <c r="A3108">
        <f t="shared" si="48"/>
        <v>3106</v>
      </c>
      <c r="B3108" s="28">
        <f ca="1">+IF(SIMULADOR2!$C$155&lt;TCEA!B3107+1,0,TCEA!B3107+1)</f>
        <v>48215</v>
      </c>
      <c r="C3108">
        <f ca="1">+SUMIF(SIMULADOR2!$C$36:$C$155,B3108,SIMULADOR2!$S$36:$S$155)</f>
        <v>0</v>
      </c>
    </row>
    <row r="3109" spans="1:3" x14ac:dyDescent="0.2">
      <c r="A3109">
        <f t="shared" si="48"/>
        <v>3107</v>
      </c>
      <c r="B3109" s="28">
        <f ca="1">+IF(SIMULADOR2!$C$155&lt;TCEA!B3108+1,0,TCEA!B3108+1)</f>
        <v>48216</v>
      </c>
      <c r="C3109">
        <f ca="1">+SUMIF(SIMULADOR2!$C$36:$C$155,B3109,SIMULADOR2!$S$36:$S$155)</f>
        <v>0</v>
      </c>
    </row>
    <row r="3110" spans="1:3" x14ac:dyDescent="0.2">
      <c r="A3110">
        <f t="shared" si="48"/>
        <v>3108</v>
      </c>
      <c r="B3110" s="28">
        <f ca="1">+IF(SIMULADOR2!$C$155&lt;TCEA!B3109+1,0,TCEA!B3109+1)</f>
        <v>48217</v>
      </c>
      <c r="C3110">
        <f ca="1">+SUMIF(SIMULADOR2!$C$36:$C$155,B3110,SIMULADOR2!$S$36:$S$155)</f>
        <v>0</v>
      </c>
    </row>
    <row r="3111" spans="1:3" x14ac:dyDescent="0.2">
      <c r="A3111">
        <f t="shared" si="48"/>
        <v>3109</v>
      </c>
      <c r="B3111" s="28">
        <f ca="1">+IF(SIMULADOR2!$C$155&lt;TCEA!B3110+1,0,TCEA!B3110+1)</f>
        <v>48218</v>
      </c>
      <c r="C3111">
        <f ca="1">+SUMIF(SIMULADOR2!$C$36:$C$155,B3111,SIMULADOR2!$S$36:$S$155)</f>
        <v>0</v>
      </c>
    </row>
    <row r="3112" spans="1:3" x14ac:dyDescent="0.2">
      <c r="A3112">
        <f t="shared" si="48"/>
        <v>3110</v>
      </c>
      <c r="B3112" s="28">
        <f ca="1">+IF(SIMULADOR2!$C$155&lt;TCEA!B3111+1,0,TCEA!B3111+1)</f>
        <v>48219</v>
      </c>
      <c r="C3112">
        <f ca="1">+SUMIF(SIMULADOR2!$C$36:$C$155,B3112,SIMULADOR2!$S$36:$S$155)</f>
        <v>0</v>
      </c>
    </row>
    <row r="3113" spans="1:3" x14ac:dyDescent="0.2">
      <c r="A3113">
        <f t="shared" si="48"/>
        <v>3111</v>
      </c>
      <c r="B3113" s="28">
        <f ca="1">+IF(SIMULADOR2!$C$155&lt;TCEA!B3112+1,0,TCEA!B3112+1)</f>
        <v>48220</v>
      </c>
      <c r="C3113">
        <f ca="1">+SUMIF(SIMULADOR2!$C$36:$C$155,B3113,SIMULADOR2!$S$36:$S$155)</f>
        <v>0</v>
      </c>
    </row>
    <row r="3114" spans="1:3" x14ac:dyDescent="0.2">
      <c r="A3114">
        <f t="shared" si="48"/>
        <v>3112</v>
      </c>
      <c r="B3114" s="28">
        <f ca="1">+IF(SIMULADOR2!$C$155&lt;TCEA!B3113+1,0,TCEA!B3113+1)</f>
        <v>48221</v>
      </c>
      <c r="C3114">
        <f ca="1">+SUMIF(SIMULADOR2!$C$36:$C$155,B3114,SIMULADOR2!$S$36:$S$155)</f>
        <v>0</v>
      </c>
    </row>
    <row r="3115" spans="1:3" x14ac:dyDescent="0.2">
      <c r="A3115">
        <f t="shared" si="48"/>
        <v>3113</v>
      </c>
      <c r="B3115" s="28">
        <f ca="1">+IF(SIMULADOR2!$C$155&lt;TCEA!B3114+1,0,TCEA!B3114+1)</f>
        <v>48222</v>
      </c>
      <c r="C3115">
        <f ca="1">+SUMIF(SIMULADOR2!$C$36:$C$155,B3115,SIMULADOR2!$S$36:$S$155)</f>
        <v>0</v>
      </c>
    </row>
    <row r="3116" spans="1:3" x14ac:dyDescent="0.2">
      <c r="A3116">
        <f t="shared" si="48"/>
        <v>3114</v>
      </c>
      <c r="B3116" s="28">
        <f ca="1">+IF(SIMULADOR2!$C$155&lt;TCEA!B3115+1,0,TCEA!B3115+1)</f>
        <v>48223</v>
      </c>
      <c r="C3116">
        <f ca="1">+SUMIF(SIMULADOR2!$C$36:$C$155,B3116,SIMULADOR2!$S$36:$S$155)</f>
        <v>0</v>
      </c>
    </row>
    <row r="3117" spans="1:3" x14ac:dyDescent="0.2">
      <c r="A3117">
        <f t="shared" si="48"/>
        <v>3115</v>
      </c>
      <c r="B3117" s="28">
        <f ca="1">+IF(SIMULADOR2!$C$155&lt;TCEA!B3116+1,0,TCEA!B3116+1)</f>
        <v>48224</v>
      </c>
      <c r="C3117">
        <f ca="1">+SUMIF(SIMULADOR2!$C$36:$C$155,B3117,SIMULADOR2!$S$36:$S$155)</f>
        <v>0</v>
      </c>
    </row>
    <row r="3118" spans="1:3" x14ac:dyDescent="0.2">
      <c r="A3118">
        <f t="shared" si="48"/>
        <v>3116</v>
      </c>
      <c r="B3118" s="28">
        <f ca="1">+IF(SIMULADOR2!$C$155&lt;TCEA!B3117+1,0,TCEA!B3117+1)</f>
        <v>48225</v>
      </c>
      <c r="C3118">
        <f ca="1">+SUMIF(SIMULADOR2!$C$36:$C$155,B3118,SIMULADOR2!$S$36:$S$155)</f>
        <v>0</v>
      </c>
    </row>
    <row r="3119" spans="1:3" x14ac:dyDescent="0.2">
      <c r="A3119">
        <f t="shared" si="48"/>
        <v>3117</v>
      </c>
      <c r="B3119" s="28">
        <f ca="1">+IF(SIMULADOR2!$C$155&lt;TCEA!B3118+1,0,TCEA!B3118+1)</f>
        <v>48226</v>
      </c>
      <c r="C3119">
        <f ca="1">+SUMIF(SIMULADOR2!$C$36:$C$155,B3119,SIMULADOR2!$S$36:$S$155)</f>
        <v>0</v>
      </c>
    </row>
    <row r="3120" spans="1:3" x14ac:dyDescent="0.2">
      <c r="A3120">
        <f t="shared" si="48"/>
        <v>3118</v>
      </c>
      <c r="B3120" s="28">
        <f ca="1">+IF(SIMULADOR2!$C$155&lt;TCEA!B3119+1,0,TCEA!B3119+1)</f>
        <v>48227</v>
      </c>
      <c r="C3120">
        <f ca="1">+SUMIF(SIMULADOR2!$C$36:$C$155,B3120,SIMULADOR2!$S$36:$S$155)</f>
        <v>0</v>
      </c>
    </row>
    <row r="3121" spans="1:3" x14ac:dyDescent="0.2">
      <c r="A3121">
        <f t="shared" si="48"/>
        <v>3119</v>
      </c>
      <c r="B3121" s="28">
        <f ca="1">+IF(SIMULADOR2!$C$155&lt;TCEA!B3120+1,0,TCEA!B3120+1)</f>
        <v>48228</v>
      </c>
      <c r="C3121">
        <f ca="1">+SUMIF(SIMULADOR2!$C$36:$C$155,B3121,SIMULADOR2!$S$36:$S$155)</f>
        <v>0</v>
      </c>
    </row>
    <row r="3122" spans="1:3" x14ac:dyDescent="0.2">
      <c r="A3122">
        <f t="shared" si="48"/>
        <v>3120</v>
      </c>
      <c r="B3122" s="28">
        <f ca="1">+IF(SIMULADOR2!$C$155&lt;TCEA!B3121+1,0,TCEA!B3121+1)</f>
        <v>48229</v>
      </c>
      <c r="C3122">
        <f ca="1">+SUMIF(SIMULADOR2!$C$36:$C$155,B3122,SIMULADOR2!$S$36:$S$155)</f>
        <v>0</v>
      </c>
    </row>
    <row r="3123" spans="1:3" x14ac:dyDescent="0.2">
      <c r="A3123">
        <f t="shared" si="48"/>
        <v>3121</v>
      </c>
      <c r="B3123" s="28">
        <f ca="1">+IF(SIMULADOR2!$C$155&lt;TCEA!B3122+1,0,TCEA!B3122+1)</f>
        <v>48230</v>
      </c>
      <c r="C3123">
        <f ca="1">+SUMIF(SIMULADOR2!$C$36:$C$155,B3123,SIMULADOR2!$S$36:$S$155)</f>
        <v>0</v>
      </c>
    </row>
    <row r="3124" spans="1:3" x14ac:dyDescent="0.2">
      <c r="A3124">
        <f t="shared" si="48"/>
        <v>3122</v>
      </c>
      <c r="B3124" s="28">
        <f ca="1">+IF(SIMULADOR2!$C$155&lt;TCEA!B3123+1,0,TCEA!B3123+1)</f>
        <v>48231</v>
      </c>
      <c r="C3124">
        <f ca="1">+SUMIF(SIMULADOR2!$C$36:$C$155,B3124,SIMULADOR2!$S$36:$S$155)</f>
        <v>0</v>
      </c>
    </row>
    <row r="3125" spans="1:3" x14ac:dyDescent="0.2">
      <c r="A3125">
        <f t="shared" si="48"/>
        <v>3123</v>
      </c>
      <c r="B3125" s="28">
        <f ca="1">+IF(SIMULADOR2!$C$155&lt;TCEA!B3124+1,0,TCEA!B3124+1)</f>
        <v>48232</v>
      </c>
      <c r="C3125">
        <f ca="1">+SUMIF(SIMULADOR2!$C$36:$C$155,B3125,SIMULADOR2!$S$36:$S$155)</f>
        <v>0</v>
      </c>
    </row>
    <row r="3126" spans="1:3" x14ac:dyDescent="0.2">
      <c r="A3126">
        <f t="shared" si="48"/>
        <v>3124</v>
      </c>
      <c r="B3126" s="28">
        <f ca="1">+IF(SIMULADOR2!$C$155&lt;TCEA!B3125+1,0,TCEA!B3125+1)</f>
        <v>48233</v>
      </c>
      <c r="C3126">
        <f ca="1">+SUMIF(SIMULADOR2!$C$36:$C$155,B3126,SIMULADOR2!$S$36:$S$155)</f>
        <v>0</v>
      </c>
    </row>
    <row r="3127" spans="1:3" x14ac:dyDescent="0.2">
      <c r="A3127">
        <f t="shared" si="48"/>
        <v>3125</v>
      </c>
      <c r="B3127" s="28">
        <f ca="1">+IF(SIMULADOR2!$C$155&lt;TCEA!B3126+1,0,TCEA!B3126+1)</f>
        <v>48234</v>
      </c>
      <c r="C3127">
        <f ca="1">+SUMIF(SIMULADOR2!$C$36:$C$155,B3127,SIMULADOR2!$S$36:$S$155)</f>
        <v>0</v>
      </c>
    </row>
    <row r="3128" spans="1:3" x14ac:dyDescent="0.2">
      <c r="A3128">
        <f t="shared" si="48"/>
        <v>3126</v>
      </c>
      <c r="B3128" s="28">
        <f ca="1">+IF(SIMULADOR2!$C$155&lt;TCEA!B3127+1,0,TCEA!B3127+1)</f>
        <v>48235</v>
      </c>
      <c r="C3128">
        <f ca="1">+SUMIF(SIMULADOR2!$C$36:$C$155,B3128,SIMULADOR2!$S$36:$S$155)</f>
        <v>0</v>
      </c>
    </row>
    <row r="3129" spans="1:3" x14ac:dyDescent="0.2">
      <c r="A3129">
        <f t="shared" si="48"/>
        <v>3127</v>
      </c>
      <c r="B3129" s="28">
        <f ca="1">+IF(SIMULADOR2!$C$155&lt;TCEA!B3128+1,0,TCEA!B3128+1)</f>
        <v>48236</v>
      </c>
      <c r="C3129">
        <f ca="1">+SUMIF(SIMULADOR2!$C$36:$C$155,B3129,SIMULADOR2!$S$36:$S$155)</f>
        <v>0</v>
      </c>
    </row>
    <row r="3130" spans="1:3" x14ac:dyDescent="0.2">
      <c r="A3130">
        <f t="shared" si="48"/>
        <v>3128</v>
      </c>
      <c r="B3130" s="28">
        <f ca="1">+IF(SIMULADOR2!$C$155&lt;TCEA!B3129+1,0,TCEA!B3129+1)</f>
        <v>48237</v>
      </c>
      <c r="C3130">
        <f ca="1">+SUMIF(SIMULADOR2!$C$36:$C$155,B3130,SIMULADOR2!$S$36:$S$155)</f>
        <v>0</v>
      </c>
    </row>
    <row r="3131" spans="1:3" x14ac:dyDescent="0.2">
      <c r="A3131">
        <f t="shared" si="48"/>
        <v>3129</v>
      </c>
      <c r="B3131" s="28">
        <f ca="1">+IF(SIMULADOR2!$C$155&lt;TCEA!B3130+1,0,TCEA!B3130+1)</f>
        <v>48238</v>
      </c>
      <c r="C3131">
        <f ca="1">+SUMIF(SIMULADOR2!$C$36:$C$155,B3131,SIMULADOR2!$S$36:$S$155)</f>
        <v>0</v>
      </c>
    </row>
    <row r="3132" spans="1:3" x14ac:dyDescent="0.2">
      <c r="A3132">
        <f t="shared" si="48"/>
        <v>3130</v>
      </c>
      <c r="B3132" s="28">
        <f ca="1">+IF(SIMULADOR2!$C$155&lt;TCEA!B3131+1,0,TCEA!B3131+1)</f>
        <v>48239</v>
      </c>
      <c r="C3132">
        <f ca="1">+SUMIF(SIMULADOR2!$C$36:$C$155,B3132,SIMULADOR2!$S$36:$S$155)</f>
        <v>0</v>
      </c>
    </row>
    <row r="3133" spans="1:3" x14ac:dyDescent="0.2">
      <c r="A3133">
        <f t="shared" si="48"/>
        <v>3131</v>
      </c>
      <c r="B3133" s="28">
        <f ca="1">+IF(SIMULADOR2!$C$155&lt;TCEA!B3132+1,0,TCEA!B3132+1)</f>
        <v>48240</v>
      </c>
      <c r="C3133">
        <f ca="1">+SUMIF(SIMULADOR2!$C$36:$C$155,B3133,SIMULADOR2!$S$36:$S$155)</f>
        <v>0</v>
      </c>
    </row>
    <row r="3134" spans="1:3" x14ac:dyDescent="0.2">
      <c r="A3134">
        <f t="shared" si="48"/>
        <v>3132</v>
      </c>
      <c r="B3134" s="28">
        <f ca="1">+IF(SIMULADOR2!$C$155&lt;TCEA!B3133+1,0,TCEA!B3133+1)</f>
        <v>48241</v>
      </c>
      <c r="C3134">
        <f ca="1">+SUMIF(SIMULADOR2!$C$36:$C$155,B3134,SIMULADOR2!$S$36:$S$155)</f>
        <v>0</v>
      </c>
    </row>
    <row r="3135" spans="1:3" x14ac:dyDescent="0.2">
      <c r="A3135">
        <f t="shared" si="48"/>
        <v>3133</v>
      </c>
      <c r="B3135" s="28">
        <f ca="1">+IF(SIMULADOR2!$C$155&lt;TCEA!B3134+1,0,TCEA!B3134+1)</f>
        <v>48242</v>
      </c>
      <c r="C3135">
        <f ca="1">+SUMIF(SIMULADOR2!$C$36:$C$155,B3135,SIMULADOR2!$S$36:$S$155)</f>
        <v>0</v>
      </c>
    </row>
    <row r="3136" spans="1:3" x14ac:dyDescent="0.2">
      <c r="A3136">
        <f t="shared" si="48"/>
        <v>3134</v>
      </c>
      <c r="B3136" s="28">
        <f ca="1">+IF(SIMULADOR2!$C$155&lt;TCEA!B3135+1,0,TCEA!B3135+1)</f>
        <v>48243</v>
      </c>
      <c r="C3136">
        <f ca="1">+SUMIF(SIMULADOR2!$C$36:$C$155,B3136,SIMULADOR2!$S$36:$S$155)</f>
        <v>0</v>
      </c>
    </row>
    <row r="3137" spans="1:3" x14ac:dyDescent="0.2">
      <c r="A3137">
        <f t="shared" si="48"/>
        <v>3135</v>
      </c>
      <c r="B3137" s="28">
        <f ca="1">+IF(SIMULADOR2!$C$155&lt;TCEA!B3136+1,0,TCEA!B3136+1)</f>
        <v>48244</v>
      </c>
      <c r="C3137">
        <f ca="1">+SUMIF(SIMULADOR2!$C$36:$C$155,B3137,SIMULADOR2!$S$36:$S$155)</f>
        <v>0</v>
      </c>
    </row>
    <row r="3138" spans="1:3" x14ac:dyDescent="0.2">
      <c r="A3138">
        <f t="shared" si="48"/>
        <v>3136</v>
      </c>
      <c r="B3138" s="28">
        <f ca="1">+IF(SIMULADOR2!$C$155&lt;TCEA!B3137+1,0,TCEA!B3137+1)</f>
        <v>48245</v>
      </c>
      <c r="C3138">
        <f ca="1">+SUMIF(SIMULADOR2!$C$36:$C$155,B3138,SIMULADOR2!$S$36:$S$155)</f>
        <v>0</v>
      </c>
    </row>
    <row r="3139" spans="1:3" x14ac:dyDescent="0.2">
      <c r="A3139">
        <f t="shared" si="48"/>
        <v>3137</v>
      </c>
      <c r="B3139" s="28">
        <f ca="1">+IF(SIMULADOR2!$C$155&lt;TCEA!B3138+1,0,TCEA!B3138+1)</f>
        <v>48246</v>
      </c>
      <c r="C3139">
        <f ca="1">+SUMIF(SIMULADOR2!$C$36:$C$155,B3139,SIMULADOR2!$S$36:$S$155)</f>
        <v>0</v>
      </c>
    </row>
    <row r="3140" spans="1:3" x14ac:dyDescent="0.2">
      <c r="A3140">
        <f t="shared" si="48"/>
        <v>3138</v>
      </c>
      <c r="B3140" s="28">
        <f ca="1">+IF(SIMULADOR2!$C$155&lt;TCEA!B3139+1,0,TCEA!B3139+1)</f>
        <v>48247</v>
      </c>
      <c r="C3140">
        <f ca="1">+SUMIF(SIMULADOR2!$C$36:$C$155,B3140,SIMULADOR2!$S$36:$S$155)</f>
        <v>0</v>
      </c>
    </row>
    <row r="3141" spans="1:3" x14ac:dyDescent="0.2">
      <c r="A3141">
        <f t="shared" ref="A3141:A3204" si="49">+A3140+1</f>
        <v>3139</v>
      </c>
      <c r="B3141" s="28">
        <f ca="1">+IF(SIMULADOR2!$C$155&lt;TCEA!B3140+1,0,TCEA!B3140+1)</f>
        <v>48248</v>
      </c>
      <c r="C3141">
        <f ca="1">+SUMIF(SIMULADOR2!$C$36:$C$155,B3141,SIMULADOR2!$S$36:$S$155)</f>
        <v>0</v>
      </c>
    </row>
    <row r="3142" spans="1:3" x14ac:dyDescent="0.2">
      <c r="A3142">
        <f t="shared" si="49"/>
        <v>3140</v>
      </c>
      <c r="B3142" s="28">
        <f ca="1">+IF(SIMULADOR2!$C$155&lt;TCEA!B3141+1,0,TCEA!B3141+1)</f>
        <v>48249</v>
      </c>
      <c r="C3142">
        <f ca="1">+SUMIF(SIMULADOR2!$C$36:$C$155,B3142,SIMULADOR2!$S$36:$S$155)</f>
        <v>0</v>
      </c>
    </row>
    <row r="3143" spans="1:3" x14ac:dyDescent="0.2">
      <c r="A3143">
        <f t="shared" si="49"/>
        <v>3141</v>
      </c>
      <c r="B3143" s="28">
        <f ca="1">+IF(SIMULADOR2!$C$155&lt;TCEA!B3142+1,0,TCEA!B3142+1)</f>
        <v>48250</v>
      </c>
      <c r="C3143">
        <f ca="1">+SUMIF(SIMULADOR2!$C$36:$C$155,B3143,SIMULADOR2!$S$36:$S$155)</f>
        <v>0</v>
      </c>
    </row>
    <row r="3144" spans="1:3" x14ac:dyDescent="0.2">
      <c r="A3144">
        <f t="shared" si="49"/>
        <v>3142</v>
      </c>
      <c r="B3144" s="28">
        <f ca="1">+IF(SIMULADOR2!$C$155&lt;TCEA!B3143+1,0,TCEA!B3143+1)</f>
        <v>48251</v>
      </c>
      <c r="C3144">
        <f ca="1">+SUMIF(SIMULADOR2!$C$36:$C$155,B3144,SIMULADOR2!$S$36:$S$155)</f>
        <v>0</v>
      </c>
    </row>
    <row r="3145" spans="1:3" x14ac:dyDescent="0.2">
      <c r="A3145">
        <f t="shared" si="49"/>
        <v>3143</v>
      </c>
      <c r="B3145" s="28">
        <f ca="1">+IF(SIMULADOR2!$C$155&lt;TCEA!B3144+1,0,TCEA!B3144+1)</f>
        <v>48252</v>
      </c>
      <c r="C3145">
        <f ca="1">+SUMIF(SIMULADOR2!$C$36:$C$155,B3145,SIMULADOR2!$S$36:$S$155)</f>
        <v>0</v>
      </c>
    </row>
    <row r="3146" spans="1:3" x14ac:dyDescent="0.2">
      <c r="A3146">
        <f t="shared" si="49"/>
        <v>3144</v>
      </c>
      <c r="B3146" s="28">
        <f ca="1">+IF(SIMULADOR2!$C$155&lt;TCEA!B3145+1,0,TCEA!B3145+1)</f>
        <v>48253</v>
      </c>
      <c r="C3146">
        <f ca="1">+SUMIF(SIMULADOR2!$C$36:$C$155,B3146,SIMULADOR2!$S$36:$S$155)</f>
        <v>0</v>
      </c>
    </row>
    <row r="3147" spans="1:3" x14ac:dyDescent="0.2">
      <c r="A3147">
        <f t="shared" si="49"/>
        <v>3145</v>
      </c>
      <c r="B3147" s="28">
        <f ca="1">+IF(SIMULADOR2!$C$155&lt;TCEA!B3146+1,0,TCEA!B3146+1)</f>
        <v>48254</v>
      </c>
      <c r="C3147">
        <f ca="1">+SUMIF(SIMULADOR2!$C$36:$C$155,B3147,SIMULADOR2!$S$36:$S$155)</f>
        <v>0</v>
      </c>
    </row>
    <row r="3148" spans="1:3" x14ac:dyDescent="0.2">
      <c r="A3148">
        <f t="shared" si="49"/>
        <v>3146</v>
      </c>
      <c r="B3148" s="28">
        <f ca="1">+IF(SIMULADOR2!$C$155&lt;TCEA!B3147+1,0,TCEA!B3147+1)</f>
        <v>48255</v>
      </c>
      <c r="C3148">
        <f ca="1">+SUMIF(SIMULADOR2!$C$36:$C$155,B3148,SIMULADOR2!$S$36:$S$155)</f>
        <v>0</v>
      </c>
    </row>
    <row r="3149" spans="1:3" x14ac:dyDescent="0.2">
      <c r="A3149">
        <f t="shared" si="49"/>
        <v>3147</v>
      </c>
      <c r="B3149" s="28">
        <f ca="1">+IF(SIMULADOR2!$C$155&lt;TCEA!B3148+1,0,TCEA!B3148+1)</f>
        <v>48256</v>
      </c>
      <c r="C3149">
        <f ca="1">+SUMIF(SIMULADOR2!$C$36:$C$155,B3149,SIMULADOR2!$S$36:$S$155)</f>
        <v>0</v>
      </c>
    </row>
    <row r="3150" spans="1:3" x14ac:dyDescent="0.2">
      <c r="A3150">
        <f t="shared" si="49"/>
        <v>3148</v>
      </c>
      <c r="B3150" s="28">
        <f ca="1">+IF(SIMULADOR2!$C$155&lt;TCEA!B3149+1,0,TCEA!B3149+1)</f>
        <v>48257</v>
      </c>
      <c r="C3150">
        <f ca="1">+SUMIF(SIMULADOR2!$C$36:$C$155,B3150,SIMULADOR2!$S$36:$S$155)</f>
        <v>0</v>
      </c>
    </row>
    <row r="3151" spans="1:3" x14ac:dyDescent="0.2">
      <c r="A3151">
        <f t="shared" si="49"/>
        <v>3149</v>
      </c>
      <c r="B3151" s="28">
        <f ca="1">+IF(SIMULADOR2!$C$155&lt;TCEA!B3150+1,0,TCEA!B3150+1)</f>
        <v>48258</v>
      </c>
      <c r="C3151">
        <f ca="1">+SUMIF(SIMULADOR2!$C$36:$C$155,B3151,SIMULADOR2!$S$36:$S$155)</f>
        <v>0</v>
      </c>
    </row>
    <row r="3152" spans="1:3" x14ac:dyDescent="0.2">
      <c r="A3152">
        <f t="shared" si="49"/>
        <v>3150</v>
      </c>
      <c r="B3152" s="28">
        <f ca="1">+IF(SIMULADOR2!$C$155&lt;TCEA!B3151+1,0,TCEA!B3151+1)</f>
        <v>48259</v>
      </c>
      <c r="C3152">
        <f ca="1">+SUMIF(SIMULADOR2!$C$36:$C$155,B3152,SIMULADOR2!$S$36:$S$155)</f>
        <v>0</v>
      </c>
    </row>
    <row r="3153" spans="1:3" x14ac:dyDescent="0.2">
      <c r="A3153">
        <f t="shared" si="49"/>
        <v>3151</v>
      </c>
      <c r="B3153" s="28">
        <f ca="1">+IF(SIMULADOR2!$C$155&lt;TCEA!B3152+1,0,TCEA!B3152+1)</f>
        <v>48260</v>
      </c>
      <c r="C3153">
        <f ca="1">+SUMIF(SIMULADOR2!$C$36:$C$155,B3153,SIMULADOR2!$S$36:$S$155)</f>
        <v>0</v>
      </c>
    </row>
    <row r="3154" spans="1:3" x14ac:dyDescent="0.2">
      <c r="A3154">
        <f t="shared" si="49"/>
        <v>3152</v>
      </c>
      <c r="B3154" s="28">
        <f ca="1">+IF(SIMULADOR2!$C$155&lt;TCEA!B3153+1,0,TCEA!B3153+1)</f>
        <v>48261</v>
      </c>
      <c r="C3154">
        <f ca="1">+SUMIF(SIMULADOR2!$C$36:$C$155,B3154,SIMULADOR2!$S$36:$S$155)</f>
        <v>0</v>
      </c>
    </row>
    <row r="3155" spans="1:3" x14ac:dyDescent="0.2">
      <c r="A3155">
        <f t="shared" si="49"/>
        <v>3153</v>
      </c>
      <c r="B3155" s="28">
        <f ca="1">+IF(SIMULADOR2!$C$155&lt;TCEA!B3154+1,0,TCEA!B3154+1)</f>
        <v>48262</v>
      </c>
      <c r="C3155">
        <f ca="1">+SUMIF(SIMULADOR2!$C$36:$C$155,B3155,SIMULADOR2!$S$36:$S$155)</f>
        <v>0</v>
      </c>
    </row>
    <row r="3156" spans="1:3" x14ac:dyDescent="0.2">
      <c r="A3156">
        <f t="shared" si="49"/>
        <v>3154</v>
      </c>
      <c r="B3156" s="28">
        <f ca="1">+IF(SIMULADOR2!$C$155&lt;TCEA!B3155+1,0,TCEA!B3155+1)</f>
        <v>48263</v>
      </c>
      <c r="C3156">
        <f ca="1">+SUMIF(SIMULADOR2!$C$36:$C$155,B3156,SIMULADOR2!$S$36:$S$155)</f>
        <v>0</v>
      </c>
    </row>
    <row r="3157" spans="1:3" x14ac:dyDescent="0.2">
      <c r="A3157">
        <f t="shared" si="49"/>
        <v>3155</v>
      </c>
      <c r="B3157" s="28">
        <f ca="1">+IF(SIMULADOR2!$C$155&lt;TCEA!B3156+1,0,TCEA!B3156+1)</f>
        <v>48264</v>
      </c>
      <c r="C3157">
        <f ca="1">+SUMIF(SIMULADOR2!$C$36:$C$155,B3157,SIMULADOR2!$S$36:$S$155)</f>
        <v>0</v>
      </c>
    </row>
    <row r="3158" spans="1:3" x14ac:dyDescent="0.2">
      <c r="A3158">
        <f t="shared" si="49"/>
        <v>3156</v>
      </c>
      <c r="B3158" s="28">
        <f ca="1">+IF(SIMULADOR2!$C$155&lt;TCEA!B3157+1,0,TCEA!B3157+1)</f>
        <v>48265</v>
      </c>
      <c r="C3158">
        <f ca="1">+SUMIF(SIMULADOR2!$C$36:$C$155,B3158,SIMULADOR2!$S$36:$S$155)</f>
        <v>0</v>
      </c>
    </row>
    <row r="3159" spans="1:3" x14ac:dyDescent="0.2">
      <c r="A3159">
        <f t="shared" si="49"/>
        <v>3157</v>
      </c>
      <c r="B3159" s="28">
        <f ca="1">+IF(SIMULADOR2!$C$155&lt;TCEA!B3158+1,0,TCEA!B3158+1)</f>
        <v>48266</v>
      </c>
      <c r="C3159">
        <f ca="1">+SUMIF(SIMULADOR2!$C$36:$C$155,B3159,SIMULADOR2!$S$36:$S$155)</f>
        <v>0</v>
      </c>
    </row>
    <row r="3160" spans="1:3" x14ac:dyDescent="0.2">
      <c r="A3160">
        <f t="shared" si="49"/>
        <v>3158</v>
      </c>
      <c r="B3160" s="28">
        <f ca="1">+IF(SIMULADOR2!$C$155&lt;TCEA!B3159+1,0,TCEA!B3159+1)</f>
        <v>48267</v>
      </c>
      <c r="C3160">
        <f ca="1">+SUMIF(SIMULADOR2!$C$36:$C$155,B3160,SIMULADOR2!$S$36:$S$155)</f>
        <v>0</v>
      </c>
    </row>
    <row r="3161" spans="1:3" x14ac:dyDescent="0.2">
      <c r="A3161">
        <f t="shared" si="49"/>
        <v>3159</v>
      </c>
      <c r="B3161" s="28">
        <f ca="1">+IF(SIMULADOR2!$C$155&lt;TCEA!B3160+1,0,TCEA!B3160+1)</f>
        <v>48268</v>
      </c>
      <c r="C3161">
        <f ca="1">+SUMIF(SIMULADOR2!$C$36:$C$155,B3161,SIMULADOR2!$S$36:$S$155)</f>
        <v>0</v>
      </c>
    </row>
    <row r="3162" spans="1:3" x14ac:dyDescent="0.2">
      <c r="A3162">
        <f t="shared" si="49"/>
        <v>3160</v>
      </c>
      <c r="B3162" s="28">
        <f ca="1">+IF(SIMULADOR2!$C$155&lt;TCEA!B3161+1,0,TCEA!B3161+1)</f>
        <v>48269</v>
      </c>
      <c r="C3162">
        <f ca="1">+SUMIF(SIMULADOR2!$C$36:$C$155,B3162,SIMULADOR2!$S$36:$S$155)</f>
        <v>0</v>
      </c>
    </row>
    <row r="3163" spans="1:3" x14ac:dyDescent="0.2">
      <c r="A3163">
        <f t="shared" si="49"/>
        <v>3161</v>
      </c>
      <c r="B3163" s="28">
        <f ca="1">+IF(SIMULADOR2!$C$155&lt;TCEA!B3162+1,0,TCEA!B3162+1)</f>
        <v>48270</v>
      </c>
      <c r="C3163">
        <f ca="1">+SUMIF(SIMULADOR2!$C$36:$C$155,B3163,SIMULADOR2!$S$36:$S$155)</f>
        <v>0</v>
      </c>
    </row>
    <row r="3164" spans="1:3" x14ac:dyDescent="0.2">
      <c r="A3164">
        <f t="shared" si="49"/>
        <v>3162</v>
      </c>
      <c r="B3164" s="28">
        <f ca="1">+IF(SIMULADOR2!$C$155&lt;TCEA!B3163+1,0,TCEA!B3163+1)</f>
        <v>48271</v>
      </c>
      <c r="C3164">
        <f ca="1">+SUMIF(SIMULADOR2!$C$36:$C$155,B3164,SIMULADOR2!$S$36:$S$155)</f>
        <v>0</v>
      </c>
    </row>
    <row r="3165" spans="1:3" x14ac:dyDescent="0.2">
      <c r="A3165">
        <f t="shared" si="49"/>
        <v>3163</v>
      </c>
      <c r="B3165" s="28">
        <f ca="1">+IF(SIMULADOR2!$C$155&lt;TCEA!B3164+1,0,TCEA!B3164+1)</f>
        <v>48272</v>
      </c>
      <c r="C3165">
        <f ca="1">+SUMIF(SIMULADOR2!$C$36:$C$155,B3165,SIMULADOR2!$S$36:$S$155)</f>
        <v>0</v>
      </c>
    </row>
    <row r="3166" spans="1:3" x14ac:dyDescent="0.2">
      <c r="A3166">
        <f t="shared" si="49"/>
        <v>3164</v>
      </c>
      <c r="B3166" s="28">
        <f ca="1">+IF(SIMULADOR2!$C$155&lt;TCEA!B3165+1,0,TCEA!B3165+1)</f>
        <v>48273</v>
      </c>
      <c r="C3166">
        <f ca="1">+SUMIF(SIMULADOR2!$C$36:$C$155,B3166,SIMULADOR2!$S$36:$S$155)</f>
        <v>0</v>
      </c>
    </row>
    <row r="3167" spans="1:3" x14ac:dyDescent="0.2">
      <c r="A3167">
        <f t="shared" si="49"/>
        <v>3165</v>
      </c>
      <c r="B3167" s="28">
        <f ca="1">+IF(SIMULADOR2!$C$155&lt;TCEA!B3166+1,0,TCEA!B3166+1)</f>
        <v>48274</v>
      </c>
      <c r="C3167">
        <f ca="1">+SUMIF(SIMULADOR2!$C$36:$C$155,B3167,SIMULADOR2!$S$36:$S$155)</f>
        <v>0</v>
      </c>
    </row>
    <row r="3168" spans="1:3" x14ac:dyDescent="0.2">
      <c r="A3168">
        <f t="shared" si="49"/>
        <v>3166</v>
      </c>
      <c r="B3168" s="28">
        <f ca="1">+IF(SIMULADOR2!$C$155&lt;TCEA!B3167+1,0,TCEA!B3167+1)</f>
        <v>48275</v>
      </c>
      <c r="C3168">
        <f ca="1">+SUMIF(SIMULADOR2!$C$36:$C$155,B3168,SIMULADOR2!$S$36:$S$155)</f>
        <v>0</v>
      </c>
    </row>
    <row r="3169" spans="1:3" x14ac:dyDescent="0.2">
      <c r="A3169">
        <f t="shared" si="49"/>
        <v>3167</v>
      </c>
      <c r="B3169" s="28">
        <f ca="1">+IF(SIMULADOR2!$C$155&lt;TCEA!B3168+1,0,TCEA!B3168+1)</f>
        <v>48276</v>
      </c>
      <c r="C3169">
        <f ca="1">+SUMIF(SIMULADOR2!$C$36:$C$155,B3169,SIMULADOR2!$S$36:$S$155)</f>
        <v>0</v>
      </c>
    </row>
    <row r="3170" spans="1:3" x14ac:dyDescent="0.2">
      <c r="A3170">
        <f t="shared" si="49"/>
        <v>3168</v>
      </c>
      <c r="B3170" s="28">
        <f ca="1">+IF(SIMULADOR2!$C$155&lt;TCEA!B3169+1,0,TCEA!B3169+1)</f>
        <v>48277</v>
      </c>
      <c r="C3170">
        <f ca="1">+SUMIF(SIMULADOR2!$C$36:$C$155,B3170,SIMULADOR2!$S$36:$S$155)</f>
        <v>0</v>
      </c>
    </row>
    <row r="3171" spans="1:3" x14ac:dyDescent="0.2">
      <c r="A3171">
        <f t="shared" si="49"/>
        <v>3169</v>
      </c>
      <c r="B3171" s="28">
        <f ca="1">+IF(SIMULADOR2!$C$155&lt;TCEA!B3170+1,0,TCEA!B3170+1)</f>
        <v>48278</v>
      </c>
      <c r="C3171">
        <f ca="1">+SUMIF(SIMULADOR2!$C$36:$C$155,B3171,SIMULADOR2!$S$36:$S$155)</f>
        <v>0</v>
      </c>
    </row>
    <row r="3172" spans="1:3" x14ac:dyDescent="0.2">
      <c r="A3172">
        <f t="shared" si="49"/>
        <v>3170</v>
      </c>
      <c r="B3172" s="28">
        <f ca="1">+IF(SIMULADOR2!$C$155&lt;TCEA!B3171+1,0,TCEA!B3171+1)</f>
        <v>48279</v>
      </c>
      <c r="C3172">
        <f ca="1">+SUMIF(SIMULADOR2!$C$36:$C$155,B3172,SIMULADOR2!$S$36:$S$155)</f>
        <v>0</v>
      </c>
    </row>
    <row r="3173" spans="1:3" x14ac:dyDescent="0.2">
      <c r="A3173">
        <f t="shared" si="49"/>
        <v>3171</v>
      </c>
      <c r="B3173" s="28">
        <f ca="1">+IF(SIMULADOR2!$C$155&lt;TCEA!B3172+1,0,TCEA!B3172+1)</f>
        <v>48280</v>
      </c>
      <c r="C3173">
        <f ca="1">+SUMIF(SIMULADOR2!$C$36:$C$155,B3173,SIMULADOR2!$S$36:$S$155)</f>
        <v>0</v>
      </c>
    </row>
    <row r="3174" spans="1:3" x14ac:dyDescent="0.2">
      <c r="A3174">
        <f t="shared" si="49"/>
        <v>3172</v>
      </c>
      <c r="B3174" s="28">
        <f ca="1">+IF(SIMULADOR2!$C$155&lt;TCEA!B3173+1,0,TCEA!B3173+1)</f>
        <v>48281</v>
      </c>
      <c r="C3174">
        <f ca="1">+SUMIF(SIMULADOR2!$C$36:$C$155,B3174,SIMULADOR2!$S$36:$S$155)</f>
        <v>0</v>
      </c>
    </row>
    <row r="3175" spans="1:3" x14ac:dyDescent="0.2">
      <c r="A3175">
        <f t="shared" si="49"/>
        <v>3173</v>
      </c>
      <c r="B3175" s="28">
        <f ca="1">+IF(SIMULADOR2!$C$155&lt;TCEA!B3174+1,0,TCEA!B3174+1)</f>
        <v>48282</v>
      </c>
      <c r="C3175">
        <f ca="1">+SUMIF(SIMULADOR2!$C$36:$C$155,B3175,SIMULADOR2!$S$36:$S$155)</f>
        <v>0</v>
      </c>
    </row>
    <row r="3176" spans="1:3" x14ac:dyDescent="0.2">
      <c r="A3176">
        <f t="shared" si="49"/>
        <v>3174</v>
      </c>
      <c r="B3176" s="28">
        <f ca="1">+IF(SIMULADOR2!$C$155&lt;TCEA!B3175+1,0,TCEA!B3175+1)</f>
        <v>48283</v>
      </c>
      <c r="C3176">
        <f ca="1">+SUMIF(SIMULADOR2!$C$36:$C$155,B3176,SIMULADOR2!$S$36:$S$155)</f>
        <v>0</v>
      </c>
    </row>
    <row r="3177" spans="1:3" x14ac:dyDescent="0.2">
      <c r="A3177">
        <f t="shared" si="49"/>
        <v>3175</v>
      </c>
      <c r="B3177" s="28">
        <f ca="1">+IF(SIMULADOR2!$C$155&lt;TCEA!B3176+1,0,TCEA!B3176+1)</f>
        <v>48284</v>
      </c>
      <c r="C3177">
        <f ca="1">+SUMIF(SIMULADOR2!$C$36:$C$155,B3177,SIMULADOR2!$S$36:$S$155)</f>
        <v>0</v>
      </c>
    </row>
    <row r="3178" spans="1:3" x14ac:dyDescent="0.2">
      <c r="A3178">
        <f t="shared" si="49"/>
        <v>3176</v>
      </c>
      <c r="B3178" s="28">
        <f ca="1">+IF(SIMULADOR2!$C$155&lt;TCEA!B3177+1,0,TCEA!B3177+1)</f>
        <v>48285</v>
      </c>
      <c r="C3178">
        <f ca="1">+SUMIF(SIMULADOR2!$C$36:$C$155,B3178,SIMULADOR2!$S$36:$S$155)</f>
        <v>0</v>
      </c>
    </row>
    <row r="3179" spans="1:3" x14ac:dyDescent="0.2">
      <c r="A3179">
        <f t="shared" si="49"/>
        <v>3177</v>
      </c>
      <c r="B3179" s="28">
        <f ca="1">+IF(SIMULADOR2!$C$155&lt;TCEA!B3178+1,0,TCEA!B3178+1)</f>
        <v>48286</v>
      </c>
      <c r="C3179">
        <f ca="1">+SUMIF(SIMULADOR2!$C$36:$C$155,B3179,SIMULADOR2!$S$36:$S$155)</f>
        <v>0</v>
      </c>
    </row>
    <row r="3180" spans="1:3" x14ac:dyDescent="0.2">
      <c r="A3180">
        <f t="shared" si="49"/>
        <v>3178</v>
      </c>
      <c r="B3180" s="28">
        <f ca="1">+IF(SIMULADOR2!$C$155&lt;TCEA!B3179+1,0,TCEA!B3179+1)</f>
        <v>48287</v>
      </c>
      <c r="C3180">
        <f ca="1">+SUMIF(SIMULADOR2!$C$36:$C$155,B3180,SIMULADOR2!$S$36:$S$155)</f>
        <v>0</v>
      </c>
    </row>
    <row r="3181" spans="1:3" x14ac:dyDescent="0.2">
      <c r="A3181">
        <f t="shared" si="49"/>
        <v>3179</v>
      </c>
      <c r="B3181" s="28">
        <f ca="1">+IF(SIMULADOR2!$C$155&lt;TCEA!B3180+1,0,TCEA!B3180+1)</f>
        <v>48288</v>
      </c>
      <c r="C3181">
        <f ca="1">+SUMIF(SIMULADOR2!$C$36:$C$155,B3181,SIMULADOR2!$S$36:$S$155)</f>
        <v>0</v>
      </c>
    </row>
    <row r="3182" spans="1:3" x14ac:dyDescent="0.2">
      <c r="A3182">
        <f t="shared" si="49"/>
        <v>3180</v>
      </c>
      <c r="B3182" s="28">
        <f ca="1">+IF(SIMULADOR2!$C$155&lt;TCEA!B3181+1,0,TCEA!B3181+1)</f>
        <v>48289</v>
      </c>
      <c r="C3182">
        <f ca="1">+SUMIF(SIMULADOR2!$C$36:$C$155,B3182,SIMULADOR2!$S$36:$S$155)</f>
        <v>0</v>
      </c>
    </row>
    <row r="3183" spans="1:3" x14ac:dyDescent="0.2">
      <c r="A3183">
        <f t="shared" si="49"/>
        <v>3181</v>
      </c>
      <c r="B3183" s="28">
        <f ca="1">+IF(SIMULADOR2!$C$155&lt;TCEA!B3182+1,0,TCEA!B3182+1)</f>
        <v>48290</v>
      </c>
      <c r="C3183">
        <f ca="1">+SUMIF(SIMULADOR2!$C$36:$C$155,B3183,SIMULADOR2!$S$36:$S$155)</f>
        <v>0</v>
      </c>
    </row>
    <row r="3184" spans="1:3" x14ac:dyDescent="0.2">
      <c r="A3184">
        <f t="shared" si="49"/>
        <v>3182</v>
      </c>
      <c r="B3184" s="28">
        <f ca="1">+IF(SIMULADOR2!$C$155&lt;TCEA!B3183+1,0,TCEA!B3183+1)</f>
        <v>48291</v>
      </c>
      <c r="C3184">
        <f ca="1">+SUMIF(SIMULADOR2!$C$36:$C$155,B3184,SIMULADOR2!$S$36:$S$155)</f>
        <v>0</v>
      </c>
    </row>
    <row r="3185" spans="1:3" x14ac:dyDescent="0.2">
      <c r="A3185">
        <f t="shared" si="49"/>
        <v>3183</v>
      </c>
      <c r="B3185" s="28">
        <f ca="1">+IF(SIMULADOR2!$C$155&lt;TCEA!B3184+1,0,TCEA!B3184+1)</f>
        <v>48292</v>
      </c>
      <c r="C3185">
        <f ca="1">+SUMIF(SIMULADOR2!$C$36:$C$155,B3185,SIMULADOR2!$S$36:$S$155)</f>
        <v>0</v>
      </c>
    </row>
    <row r="3186" spans="1:3" x14ac:dyDescent="0.2">
      <c r="A3186">
        <f t="shared" si="49"/>
        <v>3184</v>
      </c>
      <c r="B3186" s="28">
        <f ca="1">+IF(SIMULADOR2!$C$155&lt;TCEA!B3185+1,0,TCEA!B3185+1)</f>
        <v>48293</v>
      </c>
      <c r="C3186">
        <f ca="1">+SUMIF(SIMULADOR2!$C$36:$C$155,B3186,SIMULADOR2!$S$36:$S$155)</f>
        <v>0</v>
      </c>
    </row>
    <row r="3187" spans="1:3" x14ac:dyDescent="0.2">
      <c r="A3187">
        <f t="shared" si="49"/>
        <v>3185</v>
      </c>
      <c r="B3187" s="28">
        <f ca="1">+IF(SIMULADOR2!$C$155&lt;TCEA!B3186+1,0,TCEA!B3186+1)</f>
        <v>48294</v>
      </c>
      <c r="C3187">
        <f ca="1">+SUMIF(SIMULADOR2!$C$36:$C$155,B3187,SIMULADOR2!$S$36:$S$155)</f>
        <v>0</v>
      </c>
    </row>
    <row r="3188" spans="1:3" x14ac:dyDescent="0.2">
      <c r="A3188">
        <f t="shared" si="49"/>
        <v>3186</v>
      </c>
      <c r="B3188" s="28">
        <f ca="1">+IF(SIMULADOR2!$C$155&lt;TCEA!B3187+1,0,TCEA!B3187+1)</f>
        <v>48295</v>
      </c>
      <c r="C3188">
        <f ca="1">+SUMIF(SIMULADOR2!$C$36:$C$155,B3188,SIMULADOR2!$S$36:$S$155)</f>
        <v>0</v>
      </c>
    </row>
    <row r="3189" spans="1:3" x14ac:dyDescent="0.2">
      <c r="A3189">
        <f t="shared" si="49"/>
        <v>3187</v>
      </c>
      <c r="B3189" s="28">
        <f ca="1">+IF(SIMULADOR2!$C$155&lt;TCEA!B3188+1,0,TCEA!B3188+1)</f>
        <v>48296</v>
      </c>
      <c r="C3189">
        <f ca="1">+SUMIF(SIMULADOR2!$C$36:$C$155,B3189,SIMULADOR2!$S$36:$S$155)</f>
        <v>0</v>
      </c>
    </row>
    <row r="3190" spans="1:3" x14ac:dyDescent="0.2">
      <c r="A3190">
        <f t="shared" si="49"/>
        <v>3188</v>
      </c>
      <c r="B3190" s="28">
        <f ca="1">+IF(SIMULADOR2!$C$155&lt;TCEA!B3189+1,0,TCEA!B3189+1)</f>
        <v>48297</v>
      </c>
      <c r="C3190">
        <f ca="1">+SUMIF(SIMULADOR2!$C$36:$C$155,B3190,SIMULADOR2!$S$36:$S$155)</f>
        <v>0</v>
      </c>
    </row>
    <row r="3191" spans="1:3" x14ac:dyDescent="0.2">
      <c r="A3191">
        <f t="shared" si="49"/>
        <v>3189</v>
      </c>
      <c r="B3191" s="28">
        <f ca="1">+IF(SIMULADOR2!$C$155&lt;TCEA!B3190+1,0,TCEA!B3190+1)</f>
        <v>48298</v>
      </c>
      <c r="C3191">
        <f ca="1">+SUMIF(SIMULADOR2!$C$36:$C$155,B3191,SIMULADOR2!$S$36:$S$155)</f>
        <v>0</v>
      </c>
    </row>
    <row r="3192" spans="1:3" x14ac:dyDescent="0.2">
      <c r="A3192">
        <f t="shared" si="49"/>
        <v>3190</v>
      </c>
      <c r="B3192" s="28">
        <f ca="1">+IF(SIMULADOR2!$C$155&lt;TCEA!B3191+1,0,TCEA!B3191+1)</f>
        <v>48299</v>
      </c>
      <c r="C3192">
        <f ca="1">+SUMIF(SIMULADOR2!$C$36:$C$155,B3192,SIMULADOR2!$S$36:$S$155)</f>
        <v>0</v>
      </c>
    </row>
    <row r="3193" spans="1:3" x14ac:dyDescent="0.2">
      <c r="A3193">
        <f t="shared" si="49"/>
        <v>3191</v>
      </c>
      <c r="B3193" s="28">
        <f ca="1">+IF(SIMULADOR2!$C$155&lt;TCEA!B3192+1,0,TCEA!B3192+1)</f>
        <v>48300</v>
      </c>
      <c r="C3193">
        <f ca="1">+SUMIF(SIMULADOR2!$C$36:$C$155,B3193,SIMULADOR2!$S$36:$S$155)</f>
        <v>0</v>
      </c>
    </row>
    <row r="3194" spans="1:3" x14ac:dyDescent="0.2">
      <c r="A3194">
        <f t="shared" si="49"/>
        <v>3192</v>
      </c>
      <c r="B3194" s="28">
        <f ca="1">+IF(SIMULADOR2!$C$155&lt;TCEA!B3193+1,0,TCEA!B3193+1)</f>
        <v>48301</v>
      </c>
      <c r="C3194">
        <f ca="1">+SUMIF(SIMULADOR2!$C$36:$C$155,B3194,SIMULADOR2!$S$36:$S$155)</f>
        <v>0</v>
      </c>
    </row>
    <row r="3195" spans="1:3" x14ac:dyDescent="0.2">
      <c r="A3195">
        <f t="shared" si="49"/>
        <v>3193</v>
      </c>
      <c r="B3195" s="28">
        <f ca="1">+IF(SIMULADOR2!$C$155&lt;TCEA!B3194+1,0,TCEA!B3194+1)</f>
        <v>48302</v>
      </c>
      <c r="C3195">
        <f ca="1">+SUMIF(SIMULADOR2!$C$36:$C$155,B3195,SIMULADOR2!$S$36:$S$155)</f>
        <v>0</v>
      </c>
    </row>
    <row r="3196" spans="1:3" x14ac:dyDescent="0.2">
      <c r="A3196">
        <f t="shared" si="49"/>
        <v>3194</v>
      </c>
      <c r="B3196" s="28">
        <f ca="1">+IF(SIMULADOR2!$C$155&lt;TCEA!B3195+1,0,TCEA!B3195+1)</f>
        <v>48303</v>
      </c>
      <c r="C3196">
        <f ca="1">+SUMIF(SIMULADOR2!$C$36:$C$155,B3196,SIMULADOR2!$S$36:$S$155)</f>
        <v>0</v>
      </c>
    </row>
    <row r="3197" spans="1:3" x14ac:dyDescent="0.2">
      <c r="A3197">
        <f t="shared" si="49"/>
        <v>3195</v>
      </c>
      <c r="B3197" s="28">
        <f ca="1">+IF(SIMULADOR2!$C$155&lt;TCEA!B3196+1,0,TCEA!B3196+1)</f>
        <v>48304</v>
      </c>
      <c r="C3197">
        <f ca="1">+SUMIF(SIMULADOR2!$C$36:$C$155,B3197,SIMULADOR2!$S$36:$S$155)</f>
        <v>0</v>
      </c>
    </row>
    <row r="3198" spans="1:3" x14ac:dyDescent="0.2">
      <c r="A3198">
        <f t="shared" si="49"/>
        <v>3196</v>
      </c>
      <c r="B3198" s="28">
        <f ca="1">+IF(SIMULADOR2!$C$155&lt;TCEA!B3197+1,0,TCEA!B3197+1)</f>
        <v>48305</v>
      </c>
      <c r="C3198">
        <f ca="1">+SUMIF(SIMULADOR2!$C$36:$C$155,B3198,SIMULADOR2!$S$36:$S$155)</f>
        <v>0</v>
      </c>
    </row>
    <row r="3199" spans="1:3" x14ac:dyDescent="0.2">
      <c r="A3199">
        <f t="shared" si="49"/>
        <v>3197</v>
      </c>
      <c r="B3199" s="28">
        <f ca="1">+IF(SIMULADOR2!$C$155&lt;TCEA!B3198+1,0,TCEA!B3198+1)</f>
        <v>48306</v>
      </c>
      <c r="C3199">
        <f ca="1">+SUMIF(SIMULADOR2!$C$36:$C$155,B3199,SIMULADOR2!$S$36:$S$155)</f>
        <v>0</v>
      </c>
    </row>
    <row r="3200" spans="1:3" x14ac:dyDescent="0.2">
      <c r="A3200">
        <f t="shared" si="49"/>
        <v>3198</v>
      </c>
      <c r="B3200" s="28">
        <f ca="1">+IF(SIMULADOR2!$C$155&lt;TCEA!B3199+1,0,TCEA!B3199+1)</f>
        <v>48307</v>
      </c>
      <c r="C3200">
        <f ca="1">+SUMIF(SIMULADOR2!$C$36:$C$155,B3200,SIMULADOR2!$S$36:$S$155)</f>
        <v>0</v>
      </c>
    </row>
    <row r="3201" spans="1:3" x14ac:dyDescent="0.2">
      <c r="A3201">
        <f t="shared" si="49"/>
        <v>3199</v>
      </c>
      <c r="B3201" s="28">
        <f ca="1">+IF(SIMULADOR2!$C$155&lt;TCEA!B3200+1,0,TCEA!B3200+1)</f>
        <v>48308</v>
      </c>
      <c r="C3201">
        <f ca="1">+SUMIF(SIMULADOR2!$C$36:$C$155,B3201,SIMULADOR2!$S$36:$S$155)</f>
        <v>0</v>
      </c>
    </row>
    <row r="3202" spans="1:3" x14ac:dyDescent="0.2">
      <c r="A3202">
        <f t="shared" si="49"/>
        <v>3200</v>
      </c>
      <c r="B3202" s="28">
        <f ca="1">+IF(SIMULADOR2!$C$155&lt;TCEA!B3201+1,0,TCEA!B3201+1)</f>
        <v>48309</v>
      </c>
      <c r="C3202">
        <f ca="1">+SUMIF(SIMULADOR2!$C$36:$C$155,B3202,SIMULADOR2!$S$36:$S$155)</f>
        <v>0</v>
      </c>
    </row>
    <row r="3203" spans="1:3" x14ac:dyDescent="0.2">
      <c r="A3203">
        <f t="shared" si="49"/>
        <v>3201</v>
      </c>
      <c r="B3203" s="28">
        <f ca="1">+IF(SIMULADOR2!$C$155&lt;TCEA!B3202+1,0,TCEA!B3202+1)</f>
        <v>48310</v>
      </c>
      <c r="C3203">
        <f ca="1">+SUMIF(SIMULADOR2!$C$36:$C$155,B3203,SIMULADOR2!$S$36:$S$155)</f>
        <v>0</v>
      </c>
    </row>
    <row r="3204" spans="1:3" x14ac:dyDescent="0.2">
      <c r="A3204">
        <f t="shared" si="49"/>
        <v>3202</v>
      </c>
      <c r="B3204" s="28">
        <f ca="1">+IF(SIMULADOR2!$C$155&lt;TCEA!B3203+1,0,TCEA!B3203+1)</f>
        <v>48311</v>
      </c>
      <c r="C3204">
        <f ca="1">+SUMIF(SIMULADOR2!$C$36:$C$155,B3204,SIMULADOR2!$S$36:$S$155)</f>
        <v>0</v>
      </c>
    </row>
    <row r="3205" spans="1:3" x14ac:dyDescent="0.2">
      <c r="A3205">
        <f t="shared" ref="A3205:A3268" si="50">+A3204+1</f>
        <v>3203</v>
      </c>
      <c r="B3205" s="28">
        <f ca="1">+IF(SIMULADOR2!$C$155&lt;TCEA!B3204+1,0,TCEA!B3204+1)</f>
        <v>48312</v>
      </c>
      <c r="C3205">
        <f ca="1">+SUMIF(SIMULADOR2!$C$36:$C$155,B3205,SIMULADOR2!$S$36:$S$155)</f>
        <v>0</v>
      </c>
    </row>
    <row r="3206" spans="1:3" x14ac:dyDescent="0.2">
      <c r="A3206">
        <f t="shared" si="50"/>
        <v>3204</v>
      </c>
      <c r="B3206" s="28">
        <f ca="1">+IF(SIMULADOR2!$C$155&lt;TCEA!B3205+1,0,TCEA!B3205+1)</f>
        <v>48313</v>
      </c>
      <c r="C3206">
        <f ca="1">+SUMIF(SIMULADOR2!$C$36:$C$155,B3206,SIMULADOR2!$S$36:$S$155)</f>
        <v>0</v>
      </c>
    </row>
    <row r="3207" spans="1:3" x14ac:dyDescent="0.2">
      <c r="A3207">
        <f t="shared" si="50"/>
        <v>3205</v>
      </c>
      <c r="B3207" s="28">
        <f ca="1">+IF(SIMULADOR2!$C$155&lt;TCEA!B3206+1,0,TCEA!B3206+1)</f>
        <v>48314</v>
      </c>
      <c r="C3207">
        <f ca="1">+SUMIF(SIMULADOR2!$C$36:$C$155,B3207,SIMULADOR2!$S$36:$S$155)</f>
        <v>0</v>
      </c>
    </row>
    <row r="3208" spans="1:3" x14ac:dyDescent="0.2">
      <c r="A3208">
        <f t="shared" si="50"/>
        <v>3206</v>
      </c>
      <c r="B3208" s="28">
        <f ca="1">+IF(SIMULADOR2!$C$155&lt;TCEA!B3207+1,0,TCEA!B3207+1)</f>
        <v>48315</v>
      </c>
      <c r="C3208">
        <f ca="1">+SUMIF(SIMULADOR2!$C$36:$C$155,B3208,SIMULADOR2!$S$36:$S$155)</f>
        <v>0</v>
      </c>
    </row>
    <row r="3209" spans="1:3" x14ac:dyDescent="0.2">
      <c r="A3209">
        <f t="shared" si="50"/>
        <v>3207</v>
      </c>
      <c r="B3209" s="28">
        <f ca="1">+IF(SIMULADOR2!$C$155&lt;TCEA!B3208+1,0,TCEA!B3208+1)</f>
        <v>48316</v>
      </c>
      <c r="C3209">
        <f ca="1">+SUMIF(SIMULADOR2!$C$36:$C$155,B3209,SIMULADOR2!$S$36:$S$155)</f>
        <v>0</v>
      </c>
    </row>
    <row r="3210" spans="1:3" x14ac:dyDescent="0.2">
      <c r="A3210">
        <f t="shared" si="50"/>
        <v>3208</v>
      </c>
      <c r="B3210" s="28">
        <f ca="1">+IF(SIMULADOR2!$C$155&lt;TCEA!B3209+1,0,TCEA!B3209+1)</f>
        <v>48317</v>
      </c>
      <c r="C3210">
        <f ca="1">+SUMIF(SIMULADOR2!$C$36:$C$155,B3210,SIMULADOR2!$S$36:$S$155)</f>
        <v>0</v>
      </c>
    </row>
    <row r="3211" spans="1:3" x14ac:dyDescent="0.2">
      <c r="A3211">
        <f t="shared" si="50"/>
        <v>3209</v>
      </c>
      <c r="B3211" s="28">
        <f ca="1">+IF(SIMULADOR2!$C$155&lt;TCEA!B3210+1,0,TCEA!B3210+1)</f>
        <v>48318</v>
      </c>
      <c r="C3211">
        <f ca="1">+SUMIF(SIMULADOR2!$C$36:$C$155,B3211,SIMULADOR2!$S$36:$S$155)</f>
        <v>0</v>
      </c>
    </row>
    <row r="3212" spans="1:3" x14ac:dyDescent="0.2">
      <c r="A3212">
        <f t="shared" si="50"/>
        <v>3210</v>
      </c>
      <c r="B3212" s="28">
        <f ca="1">+IF(SIMULADOR2!$C$155&lt;TCEA!B3211+1,0,TCEA!B3211+1)</f>
        <v>48319</v>
      </c>
      <c r="C3212">
        <f ca="1">+SUMIF(SIMULADOR2!$C$36:$C$155,B3212,SIMULADOR2!$S$36:$S$155)</f>
        <v>0</v>
      </c>
    </row>
    <row r="3213" spans="1:3" x14ac:dyDescent="0.2">
      <c r="A3213">
        <f t="shared" si="50"/>
        <v>3211</v>
      </c>
      <c r="B3213" s="28">
        <f ca="1">+IF(SIMULADOR2!$C$155&lt;TCEA!B3212+1,0,TCEA!B3212+1)</f>
        <v>48320</v>
      </c>
      <c r="C3213">
        <f ca="1">+SUMIF(SIMULADOR2!$C$36:$C$155,B3213,SIMULADOR2!$S$36:$S$155)</f>
        <v>0</v>
      </c>
    </row>
    <row r="3214" spans="1:3" x14ac:dyDescent="0.2">
      <c r="A3214">
        <f t="shared" si="50"/>
        <v>3212</v>
      </c>
      <c r="B3214" s="28">
        <f ca="1">+IF(SIMULADOR2!$C$155&lt;TCEA!B3213+1,0,TCEA!B3213+1)</f>
        <v>48321</v>
      </c>
      <c r="C3214">
        <f ca="1">+SUMIF(SIMULADOR2!$C$36:$C$155,B3214,SIMULADOR2!$S$36:$S$155)</f>
        <v>0</v>
      </c>
    </row>
    <row r="3215" spans="1:3" x14ac:dyDescent="0.2">
      <c r="A3215">
        <f t="shared" si="50"/>
        <v>3213</v>
      </c>
      <c r="B3215" s="28">
        <f ca="1">+IF(SIMULADOR2!$C$155&lt;TCEA!B3214+1,0,TCEA!B3214+1)</f>
        <v>48322</v>
      </c>
      <c r="C3215">
        <f ca="1">+SUMIF(SIMULADOR2!$C$36:$C$155,B3215,SIMULADOR2!$S$36:$S$155)</f>
        <v>0</v>
      </c>
    </row>
    <row r="3216" spans="1:3" x14ac:dyDescent="0.2">
      <c r="A3216">
        <f t="shared" si="50"/>
        <v>3214</v>
      </c>
      <c r="B3216" s="28">
        <f ca="1">+IF(SIMULADOR2!$C$155&lt;TCEA!B3215+1,0,TCEA!B3215+1)</f>
        <v>48323</v>
      </c>
      <c r="C3216">
        <f ca="1">+SUMIF(SIMULADOR2!$C$36:$C$155,B3216,SIMULADOR2!$S$36:$S$155)</f>
        <v>0</v>
      </c>
    </row>
    <row r="3217" spans="1:3" x14ac:dyDescent="0.2">
      <c r="A3217">
        <f t="shared" si="50"/>
        <v>3215</v>
      </c>
      <c r="B3217" s="28">
        <f ca="1">+IF(SIMULADOR2!$C$155&lt;TCEA!B3216+1,0,TCEA!B3216+1)</f>
        <v>48324</v>
      </c>
      <c r="C3217">
        <f ca="1">+SUMIF(SIMULADOR2!$C$36:$C$155,B3217,SIMULADOR2!$S$36:$S$155)</f>
        <v>0</v>
      </c>
    </row>
    <row r="3218" spans="1:3" x14ac:dyDescent="0.2">
      <c r="A3218">
        <f t="shared" si="50"/>
        <v>3216</v>
      </c>
      <c r="B3218" s="28">
        <f ca="1">+IF(SIMULADOR2!$C$155&lt;TCEA!B3217+1,0,TCEA!B3217+1)</f>
        <v>48325</v>
      </c>
      <c r="C3218">
        <f ca="1">+SUMIF(SIMULADOR2!$C$36:$C$155,B3218,SIMULADOR2!$S$36:$S$155)</f>
        <v>0</v>
      </c>
    </row>
    <row r="3219" spans="1:3" x14ac:dyDescent="0.2">
      <c r="A3219">
        <f t="shared" si="50"/>
        <v>3217</v>
      </c>
      <c r="B3219" s="28">
        <f ca="1">+IF(SIMULADOR2!$C$155&lt;TCEA!B3218+1,0,TCEA!B3218+1)</f>
        <v>48326</v>
      </c>
      <c r="C3219">
        <f ca="1">+SUMIF(SIMULADOR2!$C$36:$C$155,B3219,SIMULADOR2!$S$36:$S$155)</f>
        <v>0</v>
      </c>
    </row>
    <row r="3220" spans="1:3" x14ac:dyDescent="0.2">
      <c r="A3220">
        <f t="shared" si="50"/>
        <v>3218</v>
      </c>
      <c r="B3220" s="28">
        <f ca="1">+IF(SIMULADOR2!$C$155&lt;TCEA!B3219+1,0,TCEA!B3219+1)</f>
        <v>48327</v>
      </c>
      <c r="C3220">
        <f ca="1">+SUMIF(SIMULADOR2!$C$36:$C$155,B3220,SIMULADOR2!$S$36:$S$155)</f>
        <v>0</v>
      </c>
    </row>
    <row r="3221" spans="1:3" x14ac:dyDescent="0.2">
      <c r="A3221">
        <f t="shared" si="50"/>
        <v>3219</v>
      </c>
      <c r="B3221" s="28">
        <f ca="1">+IF(SIMULADOR2!$C$155&lt;TCEA!B3220+1,0,TCEA!B3220+1)</f>
        <v>48328</v>
      </c>
      <c r="C3221">
        <f ca="1">+SUMIF(SIMULADOR2!$C$36:$C$155,B3221,SIMULADOR2!$S$36:$S$155)</f>
        <v>0</v>
      </c>
    </row>
    <row r="3222" spans="1:3" x14ac:dyDescent="0.2">
      <c r="A3222">
        <f t="shared" si="50"/>
        <v>3220</v>
      </c>
      <c r="B3222" s="28">
        <f ca="1">+IF(SIMULADOR2!$C$155&lt;TCEA!B3221+1,0,TCEA!B3221+1)</f>
        <v>48329</v>
      </c>
      <c r="C3222">
        <f ca="1">+SUMIF(SIMULADOR2!$C$36:$C$155,B3222,SIMULADOR2!$S$36:$S$155)</f>
        <v>0</v>
      </c>
    </row>
    <row r="3223" spans="1:3" x14ac:dyDescent="0.2">
      <c r="A3223">
        <f t="shared" si="50"/>
        <v>3221</v>
      </c>
      <c r="B3223" s="28">
        <f ca="1">+IF(SIMULADOR2!$C$155&lt;TCEA!B3222+1,0,TCEA!B3222+1)</f>
        <v>48330</v>
      </c>
      <c r="C3223">
        <f ca="1">+SUMIF(SIMULADOR2!$C$36:$C$155,B3223,SIMULADOR2!$S$36:$S$155)</f>
        <v>0</v>
      </c>
    </row>
    <row r="3224" spans="1:3" x14ac:dyDescent="0.2">
      <c r="A3224">
        <f t="shared" si="50"/>
        <v>3222</v>
      </c>
      <c r="B3224" s="28">
        <f ca="1">+IF(SIMULADOR2!$C$155&lt;TCEA!B3223+1,0,TCEA!B3223+1)</f>
        <v>48331</v>
      </c>
      <c r="C3224">
        <f ca="1">+SUMIF(SIMULADOR2!$C$36:$C$155,B3224,SIMULADOR2!$S$36:$S$155)</f>
        <v>0</v>
      </c>
    </row>
    <row r="3225" spans="1:3" x14ac:dyDescent="0.2">
      <c r="A3225">
        <f t="shared" si="50"/>
        <v>3223</v>
      </c>
      <c r="B3225" s="28">
        <f ca="1">+IF(SIMULADOR2!$C$155&lt;TCEA!B3224+1,0,TCEA!B3224+1)</f>
        <v>48332</v>
      </c>
      <c r="C3225">
        <f ca="1">+SUMIF(SIMULADOR2!$C$36:$C$155,B3225,SIMULADOR2!$S$36:$S$155)</f>
        <v>0</v>
      </c>
    </row>
    <row r="3226" spans="1:3" x14ac:dyDescent="0.2">
      <c r="A3226">
        <f t="shared" si="50"/>
        <v>3224</v>
      </c>
      <c r="B3226" s="28">
        <f ca="1">+IF(SIMULADOR2!$C$155&lt;TCEA!B3225+1,0,TCEA!B3225+1)</f>
        <v>48333</v>
      </c>
      <c r="C3226">
        <f ca="1">+SUMIF(SIMULADOR2!$C$36:$C$155,B3226,SIMULADOR2!$S$36:$S$155)</f>
        <v>0</v>
      </c>
    </row>
    <row r="3227" spans="1:3" x14ac:dyDescent="0.2">
      <c r="A3227">
        <f t="shared" si="50"/>
        <v>3225</v>
      </c>
      <c r="B3227" s="28">
        <f ca="1">+IF(SIMULADOR2!$C$155&lt;TCEA!B3226+1,0,TCEA!B3226+1)</f>
        <v>48334</v>
      </c>
      <c r="C3227">
        <f ca="1">+SUMIF(SIMULADOR2!$C$36:$C$155,B3227,SIMULADOR2!$S$36:$S$155)</f>
        <v>0</v>
      </c>
    </row>
    <row r="3228" spans="1:3" x14ac:dyDescent="0.2">
      <c r="A3228">
        <f t="shared" si="50"/>
        <v>3226</v>
      </c>
      <c r="B3228" s="28">
        <f ca="1">+IF(SIMULADOR2!$C$155&lt;TCEA!B3227+1,0,TCEA!B3227+1)</f>
        <v>48335</v>
      </c>
      <c r="C3228">
        <f ca="1">+SUMIF(SIMULADOR2!$C$36:$C$155,B3228,SIMULADOR2!$S$36:$S$155)</f>
        <v>0</v>
      </c>
    </row>
    <row r="3229" spans="1:3" x14ac:dyDescent="0.2">
      <c r="A3229">
        <f t="shared" si="50"/>
        <v>3227</v>
      </c>
      <c r="B3229" s="28">
        <f ca="1">+IF(SIMULADOR2!$C$155&lt;TCEA!B3228+1,0,TCEA!B3228+1)</f>
        <v>48336</v>
      </c>
      <c r="C3229">
        <f ca="1">+SUMIF(SIMULADOR2!$C$36:$C$155,B3229,SIMULADOR2!$S$36:$S$155)</f>
        <v>0</v>
      </c>
    </row>
    <row r="3230" spans="1:3" x14ac:dyDescent="0.2">
      <c r="A3230">
        <f t="shared" si="50"/>
        <v>3228</v>
      </c>
      <c r="B3230" s="28">
        <f ca="1">+IF(SIMULADOR2!$C$155&lt;TCEA!B3229+1,0,TCEA!B3229+1)</f>
        <v>48337</v>
      </c>
      <c r="C3230">
        <f ca="1">+SUMIF(SIMULADOR2!$C$36:$C$155,B3230,SIMULADOR2!$S$36:$S$155)</f>
        <v>0</v>
      </c>
    </row>
    <row r="3231" spans="1:3" x14ac:dyDescent="0.2">
      <c r="A3231">
        <f t="shared" si="50"/>
        <v>3229</v>
      </c>
      <c r="B3231" s="28">
        <f ca="1">+IF(SIMULADOR2!$C$155&lt;TCEA!B3230+1,0,TCEA!B3230+1)</f>
        <v>48338</v>
      </c>
      <c r="C3231">
        <f ca="1">+SUMIF(SIMULADOR2!$C$36:$C$155,B3231,SIMULADOR2!$S$36:$S$155)</f>
        <v>0</v>
      </c>
    </row>
    <row r="3232" spans="1:3" x14ac:dyDescent="0.2">
      <c r="A3232">
        <f t="shared" si="50"/>
        <v>3230</v>
      </c>
      <c r="B3232" s="28">
        <f ca="1">+IF(SIMULADOR2!$C$155&lt;TCEA!B3231+1,0,TCEA!B3231+1)</f>
        <v>48339</v>
      </c>
      <c r="C3232">
        <f ca="1">+SUMIF(SIMULADOR2!$C$36:$C$155,B3232,SIMULADOR2!$S$36:$S$155)</f>
        <v>0</v>
      </c>
    </row>
    <row r="3233" spans="1:3" x14ac:dyDescent="0.2">
      <c r="A3233">
        <f t="shared" si="50"/>
        <v>3231</v>
      </c>
      <c r="B3233" s="28">
        <f ca="1">+IF(SIMULADOR2!$C$155&lt;TCEA!B3232+1,0,TCEA!B3232+1)</f>
        <v>48340</v>
      </c>
      <c r="C3233">
        <f ca="1">+SUMIF(SIMULADOR2!$C$36:$C$155,B3233,SIMULADOR2!$S$36:$S$155)</f>
        <v>0</v>
      </c>
    </row>
    <row r="3234" spans="1:3" x14ac:dyDescent="0.2">
      <c r="A3234">
        <f t="shared" si="50"/>
        <v>3232</v>
      </c>
      <c r="B3234" s="28">
        <f ca="1">+IF(SIMULADOR2!$C$155&lt;TCEA!B3233+1,0,TCEA!B3233+1)</f>
        <v>48341</v>
      </c>
      <c r="C3234">
        <f ca="1">+SUMIF(SIMULADOR2!$C$36:$C$155,B3234,SIMULADOR2!$S$36:$S$155)</f>
        <v>0</v>
      </c>
    </row>
    <row r="3235" spans="1:3" x14ac:dyDescent="0.2">
      <c r="A3235">
        <f t="shared" si="50"/>
        <v>3233</v>
      </c>
      <c r="B3235" s="28">
        <f ca="1">+IF(SIMULADOR2!$C$155&lt;TCEA!B3234+1,0,TCEA!B3234+1)</f>
        <v>48342</v>
      </c>
      <c r="C3235">
        <f ca="1">+SUMIF(SIMULADOR2!$C$36:$C$155,B3235,SIMULADOR2!$S$36:$S$155)</f>
        <v>0</v>
      </c>
    </row>
    <row r="3236" spans="1:3" x14ac:dyDescent="0.2">
      <c r="A3236">
        <f t="shared" si="50"/>
        <v>3234</v>
      </c>
      <c r="B3236" s="28">
        <f ca="1">+IF(SIMULADOR2!$C$155&lt;TCEA!B3235+1,0,TCEA!B3235+1)</f>
        <v>48343</v>
      </c>
      <c r="C3236">
        <f ca="1">+SUMIF(SIMULADOR2!$C$36:$C$155,B3236,SIMULADOR2!$S$36:$S$155)</f>
        <v>0</v>
      </c>
    </row>
    <row r="3237" spans="1:3" x14ac:dyDescent="0.2">
      <c r="A3237">
        <f t="shared" si="50"/>
        <v>3235</v>
      </c>
      <c r="B3237" s="28">
        <f ca="1">+IF(SIMULADOR2!$C$155&lt;TCEA!B3236+1,0,TCEA!B3236+1)</f>
        <v>48344</v>
      </c>
      <c r="C3237">
        <f ca="1">+SUMIF(SIMULADOR2!$C$36:$C$155,B3237,SIMULADOR2!$S$36:$S$155)</f>
        <v>0</v>
      </c>
    </row>
    <row r="3238" spans="1:3" x14ac:dyDescent="0.2">
      <c r="A3238">
        <f t="shared" si="50"/>
        <v>3236</v>
      </c>
      <c r="B3238" s="28">
        <f ca="1">+IF(SIMULADOR2!$C$155&lt;TCEA!B3237+1,0,TCEA!B3237+1)</f>
        <v>48345</v>
      </c>
      <c r="C3238">
        <f ca="1">+SUMIF(SIMULADOR2!$C$36:$C$155,B3238,SIMULADOR2!$S$36:$S$155)</f>
        <v>0</v>
      </c>
    </row>
    <row r="3239" spans="1:3" x14ac:dyDescent="0.2">
      <c r="A3239">
        <f t="shared" si="50"/>
        <v>3237</v>
      </c>
      <c r="B3239" s="28">
        <f ca="1">+IF(SIMULADOR2!$C$155&lt;TCEA!B3238+1,0,TCEA!B3238+1)</f>
        <v>48346</v>
      </c>
      <c r="C3239">
        <f ca="1">+SUMIF(SIMULADOR2!$C$36:$C$155,B3239,SIMULADOR2!$S$36:$S$155)</f>
        <v>0</v>
      </c>
    </row>
    <row r="3240" spans="1:3" x14ac:dyDescent="0.2">
      <c r="A3240">
        <f t="shared" si="50"/>
        <v>3238</v>
      </c>
      <c r="B3240" s="28">
        <f ca="1">+IF(SIMULADOR2!$C$155&lt;TCEA!B3239+1,0,TCEA!B3239+1)</f>
        <v>48347</v>
      </c>
      <c r="C3240">
        <f ca="1">+SUMIF(SIMULADOR2!$C$36:$C$155,B3240,SIMULADOR2!$S$36:$S$155)</f>
        <v>0</v>
      </c>
    </row>
    <row r="3241" spans="1:3" x14ac:dyDescent="0.2">
      <c r="A3241">
        <f t="shared" si="50"/>
        <v>3239</v>
      </c>
      <c r="B3241" s="28">
        <f ca="1">+IF(SIMULADOR2!$C$155&lt;TCEA!B3240+1,0,TCEA!B3240+1)</f>
        <v>48348</v>
      </c>
      <c r="C3241">
        <f ca="1">+SUMIF(SIMULADOR2!$C$36:$C$155,B3241,SIMULADOR2!$S$36:$S$155)</f>
        <v>0</v>
      </c>
    </row>
    <row r="3242" spans="1:3" x14ac:dyDescent="0.2">
      <c r="A3242">
        <f t="shared" si="50"/>
        <v>3240</v>
      </c>
      <c r="B3242" s="28">
        <f ca="1">+IF(SIMULADOR2!$C$155&lt;TCEA!B3241+1,0,TCEA!B3241+1)</f>
        <v>48349</v>
      </c>
      <c r="C3242">
        <f ca="1">+SUMIF(SIMULADOR2!$C$36:$C$155,B3242,SIMULADOR2!$S$36:$S$155)</f>
        <v>0</v>
      </c>
    </row>
    <row r="3243" spans="1:3" x14ac:dyDescent="0.2">
      <c r="A3243">
        <f t="shared" si="50"/>
        <v>3241</v>
      </c>
      <c r="B3243" s="28">
        <f ca="1">+IF(SIMULADOR2!$C$155&lt;TCEA!B3242+1,0,TCEA!B3242+1)</f>
        <v>48350</v>
      </c>
      <c r="C3243">
        <f ca="1">+SUMIF(SIMULADOR2!$C$36:$C$155,B3243,SIMULADOR2!$S$36:$S$155)</f>
        <v>0</v>
      </c>
    </row>
    <row r="3244" spans="1:3" x14ac:dyDescent="0.2">
      <c r="A3244">
        <f t="shared" si="50"/>
        <v>3242</v>
      </c>
      <c r="B3244" s="28">
        <f ca="1">+IF(SIMULADOR2!$C$155&lt;TCEA!B3243+1,0,TCEA!B3243+1)</f>
        <v>48351</v>
      </c>
      <c r="C3244">
        <f ca="1">+SUMIF(SIMULADOR2!$C$36:$C$155,B3244,SIMULADOR2!$S$36:$S$155)</f>
        <v>0</v>
      </c>
    </row>
    <row r="3245" spans="1:3" x14ac:dyDescent="0.2">
      <c r="A3245">
        <f t="shared" si="50"/>
        <v>3243</v>
      </c>
      <c r="B3245" s="28">
        <f ca="1">+IF(SIMULADOR2!$C$155&lt;TCEA!B3244+1,0,TCEA!B3244+1)</f>
        <v>48352</v>
      </c>
      <c r="C3245">
        <f ca="1">+SUMIF(SIMULADOR2!$C$36:$C$155,B3245,SIMULADOR2!$S$36:$S$155)</f>
        <v>0</v>
      </c>
    </row>
    <row r="3246" spans="1:3" x14ac:dyDescent="0.2">
      <c r="A3246">
        <f t="shared" si="50"/>
        <v>3244</v>
      </c>
      <c r="B3246" s="28">
        <f ca="1">+IF(SIMULADOR2!$C$155&lt;TCEA!B3245+1,0,TCEA!B3245+1)</f>
        <v>48353</v>
      </c>
      <c r="C3246">
        <f ca="1">+SUMIF(SIMULADOR2!$C$36:$C$155,B3246,SIMULADOR2!$S$36:$S$155)</f>
        <v>0</v>
      </c>
    </row>
    <row r="3247" spans="1:3" x14ac:dyDescent="0.2">
      <c r="A3247">
        <f t="shared" si="50"/>
        <v>3245</v>
      </c>
      <c r="B3247" s="28">
        <f ca="1">+IF(SIMULADOR2!$C$155&lt;TCEA!B3246+1,0,TCEA!B3246+1)</f>
        <v>48354</v>
      </c>
      <c r="C3247">
        <f ca="1">+SUMIF(SIMULADOR2!$C$36:$C$155,B3247,SIMULADOR2!$S$36:$S$155)</f>
        <v>0</v>
      </c>
    </row>
    <row r="3248" spans="1:3" x14ac:dyDescent="0.2">
      <c r="A3248">
        <f t="shared" si="50"/>
        <v>3246</v>
      </c>
      <c r="B3248" s="28">
        <f ca="1">+IF(SIMULADOR2!$C$155&lt;TCEA!B3247+1,0,TCEA!B3247+1)</f>
        <v>48355</v>
      </c>
      <c r="C3248">
        <f ca="1">+SUMIF(SIMULADOR2!$C$36:$C$155,B3248,SIMULADOR2!$S$36:$S$155)</f>
        <v>0</v>
      </c>
    </row>
    <row r="3249" spans="1:3" x14ac:dyDescent="0.2">
      <c r="A3249">
        <f t="shared" si="50"/>
        <v>3247</v>
      </c>
      <c r="B3249" s="28">
        <f ca="1">+IF(SIMULADOR2!$C$155&lt;TCEA!B3248+1,0,TCEA!B3248+1)</f>
        <v>48356</v>
      </c>
      <c r="C3249">
        <f ca="1">+SUMIF(SIMULADOR2!$C$36:$C$155,B3249,SIMULADOR2!$S$36:$S$155)</f>
        <v>0</v>
      </c>
    </row>
    <row r="3250" spans="1:3" x14ac:dyDescent="0.2">
      <c r="A3250">
        <f t="shared" si="50"/>
        <v>3248</v>
      </c>
      <c r="B3250" s="28">
        <f ca="1">+IF(SIMULADOR2!$C$155&lt;TCEA!B3249+1,0,TCEA!B3249+1)</f>
        <v>48357</v>
      </c>
      <c r="C3250">
        <f ca="1">+SUMIF(SIMULADOR2!$C$36:$C$155,B3250,SIMULADOR2!$S$36:$S$155)</f>
        <v>0</v>
      </c>
    </row>
    <row r="3251" spans="1:3" x14ac:dyDescent="0.2">
      <c r="A3251">
        <f t="shared" si="50"/>
        <v>3249</v>
      </c>
      <c r="B3251" s="28">
        <f ca="1">+IF(SIMULADOR2!$C$155&lt;TCEA!B3250+1,0,TCEA!B3250+1)</f>
        <v>48358</v>
      </c>
      <c r="C3251">
        <f ca="1">+SUMIF(SIMULADOR2!$C$36:$C$155,B3251,SIMULADOR2!$S$36:$S$155)</f>
        <v>0</v>
      </c>
    </row>
    <row r="3252" spans="1:3" x14ac:dyDescent="0.2">
      <c r="A3252">
        <f t="shared" si="50"/>
        <v>3250</v>
      </c>
      <c r="B3252" s="28">
        <f ca="1">+IF(SIMULADOR2!$C$155&lt;TCEA!B3251+1,0,TCEA!B3251+1)</f>
        <v>48359</v>
      </c>
      <c r="C3252">
        <f ca="1">+SUMIF(SIMULADOR2!$C$36:$C$155,B3252,SIMULADOR2!$S$36:$S$155)</f>
        <v>0</v>
      </c>
    </row>
    <row r="3253" spans="1:3" x14ac:dyDescent="0.2">
      <c r="A3253">
        <f t="shared" si="50"/>
        <v>3251</v>
      </c>
      <c r="B3253" s="28">
        <f ca="1">+IF(SIMULADOR2!$C$155&lt;TCEA!B3252+1,0,TCEA!B3252+1)</f>
        <v>48360</v>
      </c>
      <c r="C3253">
        <f ca="1">+SUMIF(SIMULADOR2!$C$36:$C$155,B3253,SIMULADOR2!$S$36:$S$155)</f>
        <v>0</v>
      </c>
    </row>
    <row r="3254" spans="1:3" x14ac:dyDescent="0.2">
      <c r="A3254">
        <f t="shared" si="50"/>
        <v>3252</v>
      </c>
      <c r="B3254" s="28">
        <f ca="1">+IF(SIMULADOR2!$C$155&lt;TCEA!B3253+1,0,TCEA!B3253+1)</f>
        <v>48361</v>
      </c>
      <c r="C3254">
        <f ca="1">+SUMIF(SIMULADOR2!$C$36:$C$155,B3254,SIMULADOR2!$S$36:$S$155)</f>
        <v>0</v>
      </c>
    </row>
    <row r="3255" spans="1:3" x14ac:dyDescent="0.2">
      <c r="A3255">
        <f t="shared" si="50"/>
        <v>3253</v>
      </c>
      <c r="B3255" s="28">
        <f ca="1">+IF(SIMULADOR2!$C$155&lt;TCEA!B3254+1,0,TCEA!B3254+1)</f>
        <v>48362</v>
      </c>
      <c r="C3255">
        <f ca="1">+SUMIF(SIMULADOR2!$C$36:$C$155,B3255,SIMULADOR2!$S$36:$S$155)</f>
        <v>0</v>
      </c>
    </row>
    <row r="3256" spans="1:3" x14ac:dyDescent="0.2">
      <c r="A3256">
        <f t="shared" si="50"/>
        <v>3254</v>
      </c>
      <c r="B3256" s="28">
        <f ca="1">+IF(SIMULADOR2!$C$155&lt;TCEA!B3255+1,0,TCEA!B3255+1)</f>
        <v>48363</v>
      </c>
      <c r="C3256">
        <f ca="1">+SUMIF(SIMULADOR2!$C$36:$C$155,B3256,SIMULADOR2!$S$36:$S$155)</f>
        <v>0</v>
      </c>
    </row>
    <row r="3257" spans="1:3" x14ac:dyDescent="0.2">
      <c r="A3257">
        <f t="shared" si="50"/>
        <v>3255</v>
      </c>
      <c r="B3257" s="28">
        <f ca="1">+IF(SIMULADOR2!$C$155&lt;TCEA!B3256+1,0,TCEA!B3256+1)</f>
        <v>48364</v>
      </c>
      <c r="C3257">
        <f ca="1">+SUMIF(SIMULADOR2!$C$36:$C$155,B3257,SIMULADOR2!$S$36:$S$155)</f>
        <v>0</v>
      </c>
    </row>
    <row r="3258" spans="1:3" x14ac:dyDescent="0.2">
      <c r="A3258">
        <f t="shared" si="50"/>
        <v>3256</v>
      </c>
      <c r="B3258" s="28">
        <f ca="1">+IF(SIMULADOR2!$C$155&lt;TCEA!B3257+1,0,TCEA!B3257+1)</f>
        <v>48365</v>
      </c>
      <c r="C3258">
        <f ca="1">+SUMIF(SIMULADOR2!$C$36:$C$155,B3258,SIMULADOR2!$S$36:$S$155)</f>
        <v>0</v>
      </c>
    </row>
    <row r="3259" spans="1:3" x14ac:dyDescent="0.2">
      <c r="A3259">
        <f t="shared" si="50"/>
        <v>3257</v>
      </c>
      <c r="B3259" s="28">
        <f ca="1">+IF(SIMULADOR2!$C$155&lt;TCEA!B3258+1,0,TCEA!B3258+1)</f>
        <v>48366</v>
      </c>
      <c r="C3259">
        <f ca="1">+SUMIF(SIMULADOR2!$C$36:$C$155,B3259,SIMULADOR2!$S$36:$S$155)</f>
        <v>0</v>
      </c>
    </row>
    <row r="3260" spans="1:3" x14ac:dyDescent="0.2">
      <c r="A3260">
        <f t="shared" si="50"/>
        <v>3258</v>
      </c>
      <c r="B3260" s="28">
        <f ca="1">+IF(SIMULADOR2!$C$155&lt;TCEA!B3259+1,0,TCEA!B3259+1)</f>
        <v>48367</v>
      </c>
      <c r="C3260">
        <f ca="1">+SUMIF(SIMULADOR2!$C$36:$C$155,B3260,SIMULADOR2!$S$36:$S$155)</f>
        <v>0</v>
      </c>
    </row>
    <row r="3261" spans="1:3" x14ac:dyDescent="0.2">
      <c r="A3261">
        <f t="shared" si="50"/>
        <v>3259</v>
      </c>
      <c r="B3261" s="28">
        <f ca="1">+IF(SIMULADOR2!$C$155&lt;TCEA!B3260+1,0,TCEA!B3260+1)</f>
        <v>48368</v>
      </c>
      <c r="C3261">
        <f ca="1">+SUMIF(SIMULADOR2!$C$36:$C$155,B3261,SIMULADOR2!$S$36:$S$155)</f>
        <v>0</v>
      </c>
    </row>
    <row r="3262" spans="1:3" x14ac:dyDescent="0.2">
      <c r="A3262">
        <f t="shared" si="50"/>
        <v>3260</v>
      </c>
      <c r="B3262" s="28">
        <f ca="1">+IF(SIMULADOR2!$C$155&lt;TCEA!B3261+1,0,TCEA!B3261+1)</f>
        <v>48369</v>
      </c>
      <c r="C3262">
        <f ca="1">+SUMIF(SIMULADOR2!$C$36:$C$155,B3262,SIMULADOR2!$S$36:$S$155)</f>
        <v>0</v>
      </c>
    </row>
    <row r="3263" spans="1:3" x14ac:dyDescent="0.2">
      <c r="A3263">
        <f t="shared" si="50"/>
        <v>3261</v>
      </c>
      <c r="B3263" s="28">
        <f ca="1">+IF(SIMULADOR2!$C$155&lt;TCEA!B3262+1,0,TCEA!B3262+1)</f>
        <v>48370</v>
      </c>
      <c r="C3263">
        <f ca="1">+SUMIF(SIMULADOR2!$C$36:$C$155,B3263,SIMULADOR2!$S$36:$S$155)</f>
        <v>0</v>
      </c>
    </row>
    <row r="3264" spans="1:3" x14ac:dyDescent="0.2">
      <c r="A3264">
        <f t="shared" si="50"/>
        <v>3262</v>
      </c>
      <c r="B3264" s="28">
        <f ca="1">+IF(SIMULADOR2!$C$155&lt;TCEA!B3263+1,0,TCEA!B3263+1)</f>
        <v>48371</v>
      </c>
      <c r="C3264">
        <f ca="1">+SUMIF(SIMULADOR2!$C$36:$C$155,B3264,SIMULADOR2!$S$36:$S$155)</f>
        <v>0</v>
      </c>
    </row>
    <row r="3265" spans="1:3" x14ac:dyDescent="0.2">
      <c r="A3265">
        <f t="shared" si="50"/>
        <v>3263</v>
      </c>
      <c r="B3265" s="28">
        <f ca="1">+IF(SIMULADOR2!$C$155&lt;TCEA!B3264+1,0,TCEA!B3264+1)</f>
        <v>48372</v>
      </c>
      <c r="C3265">
        <f ca="1">+SUMIF(SIMULADOR2!$C$36:$C$155,B3265,SIMULADOR2!$S$36:$S$155)</f>
        <v>0</v>
      </c>
    </row>
    <row r="3266" spans="1:3" x14ac:dyDescent="0.2">
      <c r="A3266">
        <f t="shared" si="50"/>
        <v>3264</v>
      </c>
      <c r="B3266" s="28">
        <f ca="1">+IF(SIMULADOR2!$C$155&lt;TCEA!B3265+1,0,TCEA!B3265+1)</f>
        <v>48373</v>
      </c>
      <c r="C3266">
        <f ca="1">+SUMIF(SIMULADOR2!$C$36:$C$155,B3266,SIMULADOR2!$S$36:$S$155)</f>
        <v>0</v>
      </c>
    </row>
    <row r="3267" spans="1:3" x14ac:dyDescent="0.2">
      <c r="A3267">
        <f t="shared" si="50"/>
        <v>3265</v>
      </c>
      <c r="B3267" s="28">
        <f ca="1">+IF(SIMULADOR2!$C$155&lt;TCEA!B3266+1,0,TCEA!B3266+1)</f>
        <v>48374</v>
      </c>
      <c r="C3267">
        <f ca="1">+SUMIF(SIMULADOR2!$C$36:$C$155,B3267,SIMULADOR2!$S$36:$S$155)</f>
        <v>0</v>
      </c>
    </row>
    <row r="3268" spans="1:3" x14ac:dyDescent="0.2">
      <c r="A3268">
        <f t="shared" si="50"/>
        <v>3266</v>
      </c>
      <c r="B3268" s="28">
        <f ca="1">+IF(SIMULADOR2!$C$155&lt;TCEA!B3267+1,0,TCEA!B3267+1)</f>
        <v>48375</v>
      </c>
      <c r="C3268">
        <f ca="1">+SUMIF(SIMULADOR2!$C$36:$C$155,B3268,SIMULADOR2!$S$36:$S$155)</f>
        <v>0</v>
      </c>
    </row>
    <row r="3269" spans="1:3" x14ac:dyDescent="0.2">
      <c r="A3269">
        <f t="shared" ref="A3269:A3332" si="51">+A3268+1</f>
        <v>3267</v>
      </c>
      <c r="B3269" s="28">
        <f ca="1">+IF(SIMULADOR2!$C$155&lt;TCEA!B3268+1,0,TCEA!B3268+1)</f>
        <v>48376</v>
      </c>
      <c r="C3269">
        <f ca="1">+SUMIF(SIMULADOR2!$C$36:$C$155,B3269,SIMULADOR2!$S$36:$S$155)</f>
        <v>0</v>
      </c>
    </row>
    <row r="3270" spans="1:3" x14ac:dyDescent="0.2">
      <c r="A3270">
        <f t="shared" si="51"/>
        <v>3268</v>
      </c>
      <c r="B3270" s="28">
        <f ca="1">+IF(SIMULADOR2!$C$155&lt;TCEA!B3269+1,0,TCEA!B3269+1)</f>
        <v>48377</v>
      </c>
      <c r="C3270">
        <f ca="1">+SUMIF(SIMULADOR2!$C$36:$C$155,B3270,SIMULADOR2!$S$36:$S$155)</f>
        <v>0</v>
      </c>
    </row>
    <row r="3271" spans="1:3" x14ac:dyDescent="0.2">
      <c r="A3271">
        <f t="shared" si="51"/>
        <v>3269</v>
      </c>
      <c r="B3271" s="28">
        <f ca="1">+IF(SIMULADOR2!$C$155&lt;TCEA!B3270+1,0,TCEA!B3270+1)</f>
        <v>48378</v>
      </c>
      <c r="C3271">
        <f ca="1">+SUMIF(SIMULADOR2!$C$36:$C$155,B3271,SIMULADOR2!$S$36:$S$155)</f>
        <v>0</v>
      </c>
    </row>
    <row r="3272" spans="1:3" x14ac:dyDescent="0.2">
      <c r="A3272">
        <f t="shared" si="51"/>
        <v>3270</v>
      </c>
      <c r="B3272" s="28">
        <f ca="1">+IF(SIMULADOR2!$C$155&lt;TCEA!B3271+1,0,TCEA!B3271+1)</f>
        <v>48379</v>
      </c>
      <c r="C3272">
        <f ca="1">+SUMIF(SIMULADOR2!$C$36:$C$155,B3272,SIMULADOR2!$S$36:$S$155)</f>
        <v>0</v>
      </c>
    </row>
    <row r="3273" spans="1:3" x14ac:dyDescent="0.2">
      <c r="A3273">
        <f t="shared" si="51"/>
        <v>3271</v>
      </c>
      <c r="B3273" s="28">
        <f ca="1">+IF(SIMULADOR2!$C$155&lt;TCEA!B3272+1,0,TCEA!B3272+1)</f>
        <v>48380</v>
      </c>
      <c r="C3273">
        <f ca="1">+SUMIF(SIMULADOR2!$C$36:$C$155,B3273,SIMULADOR2!$S$36:$S$155)</f>
        <v>0</v>
      </c>
    </row>
    <row r="3274" spans="1:3" x14ac:dyDescent="0.2">
      <c r="A3274">
        <f t="shared" si="51"/>
        <v>3272</v>
      </c>
      <c r="B3274" s="28">
        <f ca="1">+IF(SIMULADOR2!$C$155&lt;TCEA!B3273+1,0,TCEA!B3273+1)</f>
        <v>48381</v>
      </c>
      <c r="C3274">
        <f ca="1">+SUMIF(SIMULADOR2!$C$36:$C$155,B3274,SIMULADOR2!$S$36:$S$155)</f>
        <v>0</v>
      </c>
    </row>
    <row r="3275" spans="1:3" x14ac:dyDescent="0.2">
      <c r="A3275">
        <f t="shared" si="51"/>
        <v>3273</v>
      </c>
      <c r="B3275" s="28">
        <f ca="1">+IF(SIMULADOR2!$C$155&lt;TCEA!B3274+1,0,TCEA!B3274+1)</f>
        <v>48382</v>
      </c>
      <c r="C3275">
        <f ca="1">+SUMIF(SIMULADOR2!$C$36:$C$155,B3275,SIMULADOR2!$S$36:$S$155)</f>
        <v>0</v>
      </c>
    </row>
    <row r="3276" spans="1:3" x14ac:dyDescent="0.2">
      <c r="A3276">
        <f t="shared" si="51"/>
        <v>3274</v>
      </c>
      <c r="B3276" s="28">
        <f ca="1">+IF(SIMULADOR2!$C$155&lt;TCEA!B3275+1,0,TCEA!B3275+1)</f>
        <v>48383</v>
      </c>
      <c r="C3276">
        <f ca="1">+SUMIF(SIMULADOR2!$C$36:$C$155,B3276,SIMULADOR2!$S$36:$S$155)</f>
        <v>0</v>
      </c>
    </row>
    <row r="3277" spans="1:3" x14ac:dyDescent="0.2">
      <c r="A3277">
        <f t="shared" si="51"/>
        <v>3275</v>
      </c>
      <c r="B3277" s="28">
        <f ca="1">+IF(SIMULADOR2!$C$155&lt;TCEA!B3276+1,0,TCEA!B3276+1)</f>
        <v>48384</v>
      </c>
      <c r="C3277">
        <f ca="1">+SUMIF(SIMULADOR2!$C$36:$C$155,B3277,SIMULADOR2!$S$36:$S$155)</f>
        <v>0</v>
      </c>
    </row>
    <row r="3278" spans="1:3" x14ac:dyDescent="0.2">
      <c r="A3278">
        <f t="shared" si="51"/>
        <v>3276</v>
      </c>
      <c r="B3278" s="28">
        <f ca="1">+IF(SIMULADOR2!$C$155&lt;TCEA!B3277+1,0,TCEA!B3277+1)</f>
        <v>48385</v>
      </c>
      <c r="C3278">
        <f ca="1">+SUMIF(SIMULADOR2!$C$36:$C$155,B3278,SIMULADOR2!$S$36:$S$155)</f>
        <v>0</v>
      </c>
    </row>
    <row r="3279" spans="1:3" x14ac:dyDescent="0.2">
      <c r="A3279">
        <f t="shared" si="51"/>
        <v>3277</v>
      </c>
      <c r="B3279" s="28">
        <f ca="1">+IF(SIMULADOR2!$C$155&lt;TCEA!B3278+1,0,TCEA!B3278+1)</f>
        <v>48386</v>
      </c>
      <c r="C3279">
        <f ca="1">+SUMIF(SIMULADOR2!$C$36:$C$155,B3279,SIMULADOR2!$S$36:$S$155)</f>
        <v>0</v>
      </c>
    </row>
    <row r="3280" spans="1:3" x14ac:dyDescent="0.2">
      <c r="A3280">
        <f t="shared" si="51"/>
        <v>3278</v>
      </c>
      <c r="B3280" s="28">
        <f ca="1">+IF(SIMULADOR2!$C$155&lt;TCEA!B3279+1,0,TCEA!B3279+1)</f>
        <v>48387</v>
      </c>
      <c r="C3280">
        <f ca="1">+SUMIF(SIMULADOR2!$C$36:$C$155,B3280,SIMULADOR2!$S$36:$S$155)</f>
        <v>0</v>
      </c>
    </row>
    <row r="3281" spans="1:3" x14ac:dyDescent="0.2">
      <c r="A3281">
        <f t="shared" si="51"/>
        <v>3279</v>
      </c>
      <c r="B3281" s="28">
        <f ca="1">+IF(SIMULADOR2!$C$155&lt;TCEA!B3280+1,0,TCEA!B3280+1)</f>
        <v>48388</v>
      </c>
      <c r="C3281">
        <f ca="1">+SUMIF(SIMULADOR2!$C$36:$C$155,B3281,SIMULADOR2!$S$36:$S$155)</f>
        <v>0</v>
      </c>
    </row>
    <row r="3282" spans="1:3" x14ac:dyDescent="0.2">
      <c r="A3282">
        <f t="shared" si="51"/>
        <v>3280</v>
      </c>
      <c r="B3282" s="28">
        <f ca="1">+IF(SIMULADOR2!$C$155&lt;TCEA!B3281+1,0,TCEA!B3281+1)</f>
        <v>48389</v>
      </c>
      <c r="C3282">
        <f ca="1">+SUMIF(SIMULADOR2!$C$36:$C$155,B3282,SIMULADOR2!$S$36:$S$155)</f>
        <v>0</v>
      </c>
    </row>
    <row r="3283" spans="1:3" x14ac:dyDescent="0.2">
      <c r="A3283">
        <f t="shared" si="51"/>
        <v>3281</v>
      </c>
      <c r="B3283" s="28">
        <f ca="1">+IF(SIMULADOR2!$C$155&lt;TCEA!B3282+1,0,TCEA!B3282+1)</f>
        <v>48390</v>
      </c>
      <c r="C3283">
        <f ca="1">+SUMIF(SIMULADOR2!$C$36:$C$155,B3283,SIMULADOR2!$S$36:$S$155)</f>
        <v>0</v>
      </c>
    </row>
    <row r="3284" spans="1:3" x14ac:dyDescent="0.2">
      <c r="A3284">
        <f t="shared" si="51"/>
        <v>3282</v>
      </c>
      <c r="B3284" s="28">
        <f ca="1">+IF(SIMULADOR2!$C$155&lt;TCEA!B3283+1,0,TCEA!B3283+1)</f>
        <v>48391</v>
      </c>
      <c r="C3284">
        <f ca="1">+SUMIF(SIMULADOR2!$C$36:$C$155,B3284,SIMULADOR2!$S$36:$S$155)</f>
        <v>0</v>
      </c>
    </row>
    <row r="3285" spans="1:3" x14ac:dyDescent="0.2">
      <c r="A3285">
        <f t="shared" si="51"/>
        <v>3283</v>
      </c>
      <c r="B3285" s="28">
        <f ca="1">+IF(SIMULADOR2!$C$155&lt;TCEA!B3284+1,0,TCEA!B3284+1)</f>
        <v>48392</v>
      </c>
      <c r="C3285">
        <f ca="1">+SUMIF(SIMULADOR2!$C$36:$C$155,B3285,SIMULADOR2!$S$36:$S$155)</f>
        <v>0</v>
      </c>
    </row>
    <row r="3286" spans="1:3" x14ac:dyDescent="0.2">
      <c r="A3286">
        <f t="shared" si="51"/>
        <v>3284</v>
      </c>
      <c r="B3286" s="28">
        <f ca="1">+IF(SIMULADOR2!$C$155&lt;TCEA!B3285+1,0,TCEA!B3285+1)</f>
        <v>48393</v>
      </c>
      <c r="C3286">
        <f ca="1">+SUMIF(SIMULADOR2!$C$36:$C$155,B3286,SIMULADOR2!$S$36:$S$155)</f>
        <v>0</v>
      </c>
    </row>
    <row r="3287" spans="1:3" x14ac:dyDescent="0.2">
      <c r="A3287">
        <f t="shared" si="51"/>
        <v>3285</v>
      </c>
      <c r="B3287" s="28">
        <f ca="1">+IF(SIMULADOR2!$C$155&lt;TCEA!B3286+1,0,TCEA!B3286+1)</f>
        <v>48394</v>
      </c>
      <c r="C3287">
        <f ca="1">+SUMIF(SIMULADOR2!$C$36:$C$155,B3287,SIMULADOR2!$S$36:$S$155)</f>
        <v>0</v>
      </c>
    </row>
    <row r="3288" spans="1:3" x14ac:dyDescent="0.2">
      <c r="A3288">
        <f t="shared" si="51"/>
        <v>3286</v>
      </c>
      <c r="B3288" s="28">
        <f ca="1">+IF(SIMULADOR2!$C$155&lt;TCEA!B3287+1,0,TCEA!B3287+1)</f>
        <v>48395</v>
      </c>
      <c r="C3288">
        <f ca="1">+SUMIF(SIMULADOR2!$C$36:$C$155,B3288,SIMULADOR2!$S$36:$S$155)</f>
        <v>0</v>
      </c>
    </row>
    <row r="3289" spans="1:3" x14ac:dyDescent="0.2">
      <c r="A3289">
        <f t="shared" si="51"/>
        <v>3287</v>
      </c>
      <c r="B3289" s="28">
        <f ca="1">+IF(SIMULADOR2!$C$155&lt;TCEA!B3288+1,0,TCEA!B3288+1)</f>
        <v>48396</v>
      </c>
      <c r="C3289">
        <f ca="1">+SUMIF(SIMULADOR2!$C$36:$C$155,B3289,SIMULADOR2!$S$36:$S$155)</f>
        <v>0</v>
      </c>
    </row>
    <row r="3290" spans="1:3" x14ac:dyDescent="0.2">
      <c r="A3290">
        <f t="shared" si="51"/>
        <v>3288</v>
      </c>
      <c r="B3290" s="28">
        <f ca="1">+IF(SIMULADOR2!$C$155&lt;TCEA!B3289+1,0,TCEA!B3289+1)</f>
        <v>48397</v>
      </c>
      <c r="C3290">
        <f ca="1">+SUMIF(SIMULADOR2!$C$36:$C$155,B3290,SIMULADOR2!$S$36:$S$155)</f>
        <v>0</v>
      </c>
    </row>
    <row r="3291" spans="1:3" x14ac:dyDescent="0.2">
      <c r="A3291">
        <f t="shared" si="51"/>
        <v>3289</v>
      </c>
      <c r="B3291" s="28">
        <f ca="1">+IF(SIMULADOR2!$C$155&lt;TCEA!B3290+1,0,TCEA!B3290+1)</f>
        <v>48398</v>
      </c>
      <c r="C3291">
        <f ca="1">+SUMIF(SIMULADOR2!$C$36:$C$155,B3291,SIMULADOR2!$S$36:$S$155)</f>
        <v>0</v>
      </c>
    </row>
    <row r="3292" spans="1:3" x14ac:dyDescent="0.2">
      <c r="A3292">
        <f t="shared" si="51"/>
        <v>3290</v>
      </c>
      <c r="B3292" s="28">
        <f ca="1">+IF(SIMULADOR2!$C$155&lt;TCEA!B3291+1,0,TCEA!B3291+1)</f>
        <v>48399</v>
      </c>
      <c r="C3292">
        <f ca="1">+SUMIF(SIMULADOR2!$C$36:$C$155,B3292,SIMULADOR2!$S$36:$S$155)</f>
        <v>0</v>
      </c>
    </row>
    <row r="3293" spans="1:3" x14ac:dyDescent="0.2">
      <c r="A3293">
        <f t="shared" si="51"/>
        <v>3291</v>
      </c>
      <c r="B3293" s="28">
        <f ca="1">+IF(SIMULADOR2!$C$155&lt;TCEA!B3292+1,0,TCEA!B3292+1)</f>
        <v>48400</v>
      </c>
      <c r="C3293">
        <f ca="1">+SUMIF(SIMULADOR2!$C$36:$C$155,B3293,SIMULADOR2!$S$36:$S$155)</f>
        <v>0</v>
      </c>
    </row>
    <row r="3294" spans="1:3" x14ac:dyDescent="0.2">
      <c r="A3294">
        <f t="shared" si="51"/>
        <v>3292</v>
      </c>
      <c r="B3294" s="28">
        <f ca="1">+IF(SIMULADOR2!$C$155&lt;TCEA!B3293+1,0,TCEA!B3293+1)</f>
        <v>48401</v>
      </c>
      <c r="C3294">
        <f ca="1">+SUMIF(SIMULADOR2!$C$36:$C$155,B3294,SIMULADOR2!$S$36:$S$155)</f>
        <v>0</v>
      </c>
    </row>
    <row r="3295" spans="1:3" x14ac:dyDescent="0.2">
      <c r="A3295">
        <f t="shared" si="51"/>
        <v>3293</v>
      </c>
      <c r="B3295" s="28">
        <f ca="1">+IF(SIMULADOR2!$C$155&lt;TCEA!B3294+1,0,TCEA!B3294+1)</f>
        <v>48402</v>
      </c>
      <c r="C3295">
        <f ca="1">+SUMIF(SIMULADOR2!$C$36:$C$155,B3295,SIMULADOR2!$S$36:$S$155)</f>
        <v>0</v>
      </c>
    </row>
    <row r="3296" spans="1:3" x14ac:dyDescent="0.2">
      <c r="A3296">
        <f t="shared" si="51"/>
        <v>3294</v>
      </c>
      <c r="B3296" s="28">
        <f ca="1">+IF(SIMULADOR2!$C$155&lt;TCEA!B3295+1,0,TCEA!B3295+1)</f>
        <v>48403</v>
      </c>
      <c r="C3296">
        <f ca="1">+SUMIF(SIMULADOR2!$C$36:$C$155,B3296,SIMULADOR2!$S$36:$S$155)</f>
        <v>0</v>
      </c>
    </row>
    <row r="3297" spans="1:3" x14ac:dyDescent="0.2">
      <c r="A3297">
        <f t="shared" si="51"/>
        <v>3295</v>
      </c>
      <c r="B3297" s="28">
        <f ca="1">+IF(SIMULADOR2!$C$155&lt;TCEA!B3296+1,0,TCEA!B3296+1)</f>
        <v>48404</v>
      </c>
      <c r="C3297">
        <f ca="1">+SUMIF(SIMULADOR2!$C$36:$C$155,B3297,SIMULADOR2!$S$36:$S$155)</f>
        <v>0</v>
      </c>
    </row>
    <row r="3298" spans="1:3" x14ac:dyDescent="0.2">
      <c r="A3298">
        <f t="shared" si="51"/>
        <v>3296</v>
      </c>
      <c r="B3298" s="28">
        <f ca="1">+IF(SIMULADOR2!$C$155&lt;TCEA!B3297+1,0,TCEA!B3297+1)</f>
        <v>48405</v>
      </c>
      <c r="C3298">
        <f ca="1">+SUMIF(SIMULADOR2!$C$36:$C$155,B3298,SIMULADOR2!$S$36:$S$155)</f>
        <v>0</v>
      </c>
    </row>
    <row r="3299" spans="1:3" x14ac:dyDescent="0.2">
      <c r="A3299">
        <f t="shared" si="51"/>
        <v>3297</v>
      </c>
      <c r="B3299" s="28">
        <f ca="1">+IF(SIMULADOR2!$C$155&lt;TCEA!B3298+1,0,TCEA!B3298+1)</f>
        <v>48406</v>
      </c>
      <c r="C3299">
        <f ca="1">+SUMIF(SIMULADOR2!$C$36:$C$155,B3299,SIMULADOR2!$S$36:$S$155)</f>
        <v>0</v>
      </c>
    </row>
    <row r="3300" spans="1:3" x14ac:dyDescent="0.2">
      <c r="A3300">
        <f t="shared" si="51"/>
        <v>3298</v>
      </c>
      <c r="B3300" s="28">
        <f ca="1">+IF(SIMULADOR2!$C$155&lt;TCEA!B3299+1,0,TCEA!B3299+1)</f>
        <v>48407</v>
      </c>
      <c r="C3300">
        <f ca="1">+SUMIF(SIMULADOR2!$C$36:$C$155,B3300,SIMULADOR2!$S$36:$S$155)</f>
        <v>0</v>
      </c>
    </row>
    <row r="3301" spans="1:3" x14ac:dyDescent="0.2">
      <c r="A3301">
        <f t="shared" si="51"/>
        <v>3299</v>
      </c>
      <c r="B3301" s="28">
        <f ca="1">+IF(SIMULADOR2!$C$155&lt;TCEA!B3300+1,0,TCEA!B3300+1)</f>
        <v>48408</v>
      </c>
      <c r="C3301">
        <f ca="1">+SUMIF(SIMULADOR2!$C$36:$C$155,B3301,SIMULADOR2!$S$36:$S$155)</f>
        <v>0</v>
      </c>
    </row>
    <row r="3302" spans="1:3" x14ac:dyDescent="0.2">
      <c r="A3302">
        <f t="shared" si="51"/>
        <v>3300</v>
      </c>
      <c r="B3302" s="28">
        <f ca="1">+IF(SIMULADOR2!$C$155&lt;TCEA!B3301+1,0,TCEA!B3301+1)</f>
        <v>48409</v>
      </c>
      <c r="C3302">
        <f ca="1">+SUMIF(SIMULADOR2!$C$36:$C$155,B3302,SIMULADOR2!$S$36:$S$155)</f>
        <v>0</v>
      </c>
    </row>
    <row r="3303" spans="1:3" x14ac:dyDescent="0.2">
      <c r="A3303">
        <f t="shared" si="51"/>
        <v>3301</v>
      </c>
      <c r="B3303" s="28">
        <f ca="1">+IF(SIMULADOR2!$C$155&lt;TCEA!B3302+1,0,TCEA!B3302+1)</f>
        <v>48410</v>
      </c>
      <c r="C3303">
        <f ca="1">+SUMIF(SIMULADOR2!$C$36:$C$155,B3303,SIMULADOR2!$S$36:$S$155)</f>
        <v>0</v>
      </c>
    </row>
    <row r="3304" spans="1:3" x14ac:dyDescent="0.2">
      <c r="A3304">
        <f t="shared" si="51"/>
        <v>3302</v>
      </c>
      <c r="B3304" s="28">
        <f ca="1">+IF(SIMULADOR2!$C$155&lt;TCEA!B3303+1,0,TCEA!B3303+1)</f>
        <v>48411</v>
      </c>
      <c r="C3304">
        <f ca="1">+SUMIF(SIMULADOR2!$C$36:$C$155,B3304,SIMULADOR2!$S$36:$S$155)</f>
        <v>0</v>
      </c>
    </row>
    <row r="3305" spans="1:3" x14ac:dyDescent="0.2">
      <c r="A3305">
        <f t="shared" si="51"/>
        <v>3303</v>
      </c>
      <c r="B3305" s="28">
        <f ca="1">+IF(SIMULADOR2!$C$155&lt;TCEA!B3304+1,0,TCEA!B3304+1)</f>
        <v>48412</v>
      </c>
      <c r="C3305">
        <f ca="1">+SUMIF(SIMULADOR2!$C$36:$C$155,B3305,SIMULADOR2!$S$36:$S$155)</f>
        <v>0</v>
      </c>
    </row>
    <row r="3306" spans="1:3" x14ac:dyDescent="0.2">
      <c r="A3306">
        <f t="shared" si="51"/>
        <v>3304</v>
      </c>
      <c r="B3306" s="28">
        <f ca="1">+IF(SIMULADOR2!$C$155&lt;TCEA!B3305+1,0,TCEA!B3305+1)</f>
        <v>48413</v>
      </c>
      <c r="C3306">
        <f ca="1">+SUMIF(SIMULADOR2!$C$36:$C$155,B3306,SIMULADOR2!$S$36:$S$155)</f>
        <v>0</v>
      </c>
    </row>
    <row r="3307" spans="1:3" x14ac:dyDescent="0.2">
      <c r="A3307">
        <f t="shared" si="51"/>
        <v>3305</v>
      </c>
      <c r="B3307" s="28">
        <f ca="1">+IF(SIMULADOR2!$C$155&lt;TCEA!B3306+1,0,TCEA!B3306+1)</f>
        <v>48414</v>
      </c>
      <c r="C3307">
        <f ca="1">+SUMIF(SIMULADOR2!$C$36:$C$155,B3307,SIMULADOR2!$S$36:$S$155)</f>
        <v>0</v>
      </c>
    </row>
    <row r="3308" spans="1:3" x14ac:dyDescent="0.2">
      <c r="A3308">
        <f t="shared" si="51"/>
        <v>3306</v>
      </c>
      <c r="B3308" s="28">
        <f ca="1">+IF(SIMULADOR2!$C$155&lt;TCEA!B3307+1,0,TCEA!B3307+1)</f>
        <v>48415</v>
      </c>
      <c r="C3308">
        <f ca="1">+SUMIF(SIMULADOR2!$C$36:$C$155,B3308,SIMULADOR2!$S$36:$S$155)</f>
        <v>0</v>
      </c>
    </row>
    <row r="3309" spans="1:3" x14ac:dyDescent="0.2">
      <c r="A3309">
        <f t="shared" si="51"/>
        <v>3307</v>
      </c>
      <c r="B3309" s="28">
        <f ca="1">+IF(SIMULADOR2!$C$155&lt;TCEA!B3308+1,0,TCEA!B3308+1)</f>
        <v>48416</v>
      </c>
      <c r="C3309">
        <f ca="1">+SUMIF(SIMULADOR2!$C$36:$C$155,B3309,SIMULADOR2!$S$36:$S$155)</f>
        <v>0</v>
      </c>
    </row>
    <row r="3310" spans="1:3" x14ac:dyDescent="0.2">
      <c r="A3310">
        <f t="shared" si="51"/>
        <v>3308</v>
      </c>
      <c r="B3310" s="28">
        <f ca="1">+IF(SIMULADOR2!$C$155&lt;TCEA!B3309+1,0,TCEA!B3309+1)</f>
        <v>48417</v>
      </c>
      <c r="C3310">
        <f ca="1">+SUMIF(SIMULADOR2!$C$36:$C$155,B3310,SIMULADOR2!$S$36:$S$155)</f>
        <v>0</v>
      </c>
    </row>
    <row r="3311" spans="1:3" x14ac:dyDescent="0.2">
      <c r="A3311">
        <f t="shared" si="51"/>
        <v>3309</v>
      </c>
      <c r="B3311" s="28">
        <f ca="1">+IF(SIMULADOR2!$C$155&lt;TCEA!B3310+1,0,TCEA!B3310+1)</f>
        <v>48418</v>
      </c>
      <c r="C3311">
        <f ca="1">+SUMIF(SIMULADOR2!$C$36:$C$155,B3311,SIMULADOR2!$S$36:$S$155)</f>
        <v>0</v>
      </c>
    </row>
    <row r="3312" spans="1:3" x14ac:dyDescent="0.2">
      <c r="A3312">
        <f t="shared" si="51"/>
        <v>3310</v>
      </c>
      <c r="B3312" s="28">
        <f ca="1">+IF(SIMULADOR2!$C$155&lt;TCEA!B3311+1,0,TCEA!B3311+1)</f>
        <v>48419</v>
      </c>
      <c r="C3312">
        <f ca="1">+SUMIF(SIMULADOR2!$C$36:$C$155,B3312,SIMULADOR2!$S$36:$S$155)</f>
        <v>0</v>
      </c>
    </row>
    <row r="3313" spans="1:3" x14ac:dyDescent="0.2">
      <c r="A3313">
        <f t="shared" si="51"/>
        <v>3311</v>
      </c>
      <c r="B3313" s="28">
        <f ca="1">+IF(SIMULADOR2!$C$155&lt;TCEA!B3312+1,0,TCEA!B3312+1)</f>
        <v>48420</v>
      </c>
      <c r="C3313">
        <f ca="1">+SUMIF(SIMULADOR2!$C$36:$C$155,B3313,SIMULADOR2!$S$36:$S$155)</f>
        <v>0</v>
      </c>
    </row>
    <row r="3314" spans="1:3" x14ac:dyDescent="0.2">
      <c r="A3314">
        <f t="shared" si="51"/>
        <v>3312</v>
      </c>
      <c r="B3314" s="28">
        <f ca="1">+IF(SIMULADOR2!$C$155&lt;TCEA!B3313+1,0,TCEA!B3313+1)</f>
        <v>48421</v>
      </c>
      <c r="C3314">
        <f ca="1">+SUMIF(SIMULADOR2!$C$36:$C$155,B3314,SIMULADOR2!$S$36:$S$155)</f>
        <v>0</v>
      </c>
    </row>
    <row r="3315" spans="1:3" x14ac:dyDescent="0.2">
      <c r="A3315">
        <f t="shared" si="51"/>
        <v>3313</v>
      </c>
      <c r="B3315" s="28">
        <f ca="1">+IF(SIMULADOR2!$C$155&lt;TCEA!B3314+1,0,TCEA!B3314+1)</f>
        <v>48422</v>
      </c>
      <c r="C3315">
        <f ca="1">+SUMIF(SIMULADOR2!$C$36:$C$155,B3315,SIMULADOR2!$S$36:$S$155)</f>
        <v>0</v>
      </c>
    </row>
    <row r="3316" spans="1:3" x14ac:dyDescent="0.2">
      <c r="A3316">
        <f t="shared" si="51"/>
        <v>3314</v>
      </c>
      <c r="B3316" s="28">
        <f ca="1">+IF(SIMULADOR2!$C$155&lt;TCEA!B3315+1,0,TCEA!B3315+1)</f>
        <v>48423</v>
      </c>
      <c r="C3316">
        <f ca="1">+SUMIF(SIMULADOR2!$C$36:$C$155,B3316,SIMULADOR2!$S$36:$S$155)</f>
        <v>0</v>
      </c>
    </row>
    <row r="3317" spans="1:3" x14ac:dyDescent="0.2">
      <c r="A3317">
        <f t="shared" si="51"/>
        <v>3315</v>
      </c>
      <c r="B3317" s="28">
        <f ca="1">+IF(SIMULADOR2!$C$155&lt;TCEA!B3316+1,0,TCEA!B3316+1)</f>
        <v>48424</v>
      </c>
      <c r="C3317">
        <f ca="1">+SUMIF(SIMULADOR2!$C$36:$C$155,B3317,SIMULADOR2!$S$36:$S$155)</f>
        <v>0</v>
      </c>
    </row>
    <row r="3318" spans="1:3" x14ac:dyDescent="0.2">
      <c r="A3318">
        <f t="shared" si="51"/>
        <v>3316</v>
      </c>
      <c r="B3318" s="28">
        <f ca="1">+IF(SIMULADOR2!$C$155&lt;TCEA!B3317+1,0,TCEA!B3317+1)</f>
        <v>48425</v>
      </c>
      <c r="C3318">
        <f ca="1">+SUMIF(SIMULADOR2!$C$36:$C$155,B3318,SIMULADOR2!$S$36:$S$155)</f>
        <v>0</v>
      </c>
    </row>
    <row r="3319" spans="1:3" x14ac:dyDescent="0.2">
      <c r="A3319">
        <f t="shared" si="51"/>
        <v>3317</v>
      </c>
      <c r="B3319" s="28">
        <f ca="1">+IF(SIMULADOR2!$C$155&lt;TCEA!B3318+1,0,TCEA!B3318+1)</f>
        <v>48426</v>
      </c>
      <c r="C3319">
        <f ca="1">+SUMIF(SIMULADOR2!$C$36:$C$155,B3319,SIMULADOR2!$S$36:$S$155)</f>
        <v>0</v>
      </c>
    </row>
    <row r="3320" spans="1:3" x14ac:dyDescent="0.2">
      <c r="A3320">
        <f t="shared" si="51"/>
        <v>3318</v>
      </c>
      <c r="B3320" s="28">
        <f ca="1">+IF(SIMULADOR2!$C$155&lt;TCEA!B3319+1,0,TCEA!B3319+1)</f>
        <v>48427</v>
      </c>
      <c r="C3320">
        <f ca="1">+SUMIF(SIMULADOR2!$C$36:$C$155,B3320,SIMULADOR2!$S$36:$S$155)</f>
        <v>0</v>
      </c>
    </row>
    <row r="3321" spans="1:3" x14ac:dyDescent="0.2">
      <c r="A3321">
        <f t="shared" si="51"/>
        <v>3319</v>
      </c>
      <c r="B3321" s="28">
        <f ca="1">+IF(SIMULADOR2!$C$155&lt;TCEA!B3320+1,0,TCEA!B3320+1)</f>
        <v>48428</v>
      </c>
      <c r="C3321">
        <f ca="1">+SUMIF(SIMULADOR2!$C$36:$C$155,B3321,SIMULADOR2!$S$36:$S$155)</f>
        <v>0</v>
      </c>
    </row>
    <row r="3322" spans="1:3" x14ac:dyDescent="0.2">
      <c r="A3322">
        <f t="shared" si="51"/>
        <v>3320</v>
      </c>
      <c r="B3322" s="28">
        <f ca="1">+IF(SIMULADOR2!$C$155&lt;TCEA!B3321+1,0,TCEA!B3321+1)</f>
        <v>48429</v>
      </c>
      <c r="C3322">
        <f ca="1">+SUMIF(SIMULADOR2!$C$36:$C$155,B3322,SIMULADOR2!$S$36:$S$155)</f>
        <v>0</v>
      </c>
    </row>
    <row r="3323" spans="1:3" x14ac:dyDescent="0.2">
      <c r="A3323">
        <f t="shared" si="51"/>
        <v>3321</v>
      </c>
      <c r="B3323" s="28">
        <f ca="1">+IF(SIMULADOR2!$C$155&lt;TCEA!B3322+1,0,TCEA!B3322+1)</f>
        <v>48430</v>
      </c>
      <c r="C3323">
        <f ca="1">+SUMIF(SIMULADOR2!$C$36:$C$155,B3323,SIMULADOR2!$S$36:$S$155)</f>
        <v>0</v>
      </c>
    </row>
    <row r="3324" spans="1:3" x14ac:dyDescent="0.2">
      <c r="A3324">
        <f t="shared" si="51"/>
        <v>3322</v>
      </c>
      <c r="B3324" s="28">
        <f ca="1">+IF(SIMULADOR2!$C$155&lt;TCEA!B3323+1,0,TCEA!B3323+1)</f>
        <v>48431</v>
      </c>
      <c r="C3324">
        <f ca="1">+SUMIF(SIMULADOR2!$C$36:$C$155,B3324,SIMULADOR2!$S$36:$S$155)</f>
        <v>0</v>
      </c>
    </row>
    <row r="3325" spans="1:3" x14ac:dyDescent="0.2">
      <c r="A3325">
        <f t="shared" si="51"/>
        <v>3323</v>
      </c>
      <c r="B3325" s="28">
        <f ca="1">+IF(SIMULADOR2!$C$155&lt;TCEA!B3324+1,0,TCEA!B3324+1)</f>
        <v>48432</v>
      </c>
      <c r="C3325">
        <f ca="1">+SUMIF(SIMULADOR2!$C$36:$C$155,B3325,SIMULADOR2!$S$36:$S$155)</f>
        <v>0</v>
      </c>
    </row>
    <row r="3326" spans="1:3" x14ac:dyDescent="0.2">
      <c r="A3326">
        <f t="shared" si="51"/>
        <v>3324</v>
      </c>
      <c r="B3326" s="28">
        <f ca="1">+IF(SIMULADOR2!$C$155&lt;TCEA!B3325+1,0,TCEA!B3325+1)</f>
        <v>48433</v>
      </c>
      <c r="C3326">
        <f ca="1">+SUMIF(SIMULADOR2!$C$36:$C$155,B3326,SIMULADOR2!$S$36:$S$155)</f>
        <v>0</v>
      </c>
    </row>
    <row r="3327" spans="1:3" x14ac:dyDescent="0.2">
      <c r="A3327">
        <f t="shared" si="51"/>
        <v>3325</v>
      </c>
      <c r="B3327" s="28">
        <f ca="1">+IF(SIMULADOR2!$C$155&lt;TCEA!B3326+1,0,TCEA!B3326+1)</f>
        <v>48434</v>
      </c>
      <c r="C3327">
        <f ca="1">+SUMIF(SIMULADOR2!$C$36:$C$155,B3327,SIMULADOR2!$S$36:$S$155)</f>
        <v>0</v>
      </c>
    </row>
    <row r="3328" spans="1:3" x14ac:dyDescent="0.2">
      <c r="A3328">
        <f t="shared" si="51"/>
        <v>3326</v>
      </c>
      <c r="B3328" s="28">
        <f ca="1">+IF(SIMULADOR2!$C$155&lt;TCEA!B3327+1,0,TCEA!B3327+1)</f>
        <v>48435</v>
      </c>
      <c r="C3328">
        <f ca="1">+SUMIF(SIMULADOR2!$C$36:$C$155,B3328,SIMULADOR2!$S$36:$S$155)</f>
        <v>0</v>
      </c>
    </row>
    <row r="3329" spans="1:3" x14ac:dyDescent="0.2">
      <c r="A3329">
        <f t="shared" si="51"/>
        <v>3327</v>
      </c>
      <c r="B3329" s="28">
        <f ca="1">+IF(SIMULADOR2!$C$155&lt;TCEA!B3328+1,0,TCEA!B3328+1)</f>
        <v>48436</v>
      </c>
      <c r="C3329">
        <f ca="1">+SUMIF(SIMULADOR2!$C$36:$C$155,B3329,SIMULADOR2!$S$36:$S$155)</f>
        <v>0</v>
      </c>
    </row>
    <row r="3330" spans="1:3" x14ac:dyDescent="0.2">
      <c r="A3330">
        <f t="shared" si="51"/>
        <v>3328</v>
      </c>
      <c r="B3330" s="28">
        <f ca="1">+IF(SIMULADOR2!$C$155&lt;TCEA!B3329+1,0,TCEA!B3329+1)</f>
        <v>48437</v>
      </c>
      <c r="C3330">
        <f ca="1">+SUMIF(SIMULADOR2!$C$36:$C$155,B3330,SIMULADOR2!$S$36:$S$155)</f>
        <v>0</v>
      </c>
    </row>
    <row r="3331" spans="1:3" x14ac:dyDescent="0.2">
      <c r="A3331">
        <f t="shared" si="51"/>
        <v>3329</v>
      </c>
      <c r="B3331" s="28">
        <f ca="1">+IF(SIMULADOR2!$C$155&lt;TCEA!B3330+1,0,TCEA!B3330+1)</f>
        <v>48438</v>
      </c>
      <c r="C3331">
        <f ca="1">+SUMIF(SIMULADOR2!$C$36:$C$155,B3331,SIMULADOR2!$S$36:$S$155)</f>
        <v>0</v>
      </c>
    </row>
    <row r="3332" spans="1:3" x14ac:dyDescent="0.2">
      <c r="A3332">
        <f t="shared" si="51"/>
        <v>3330</v>
      </c>
      <c r="B3332" s="28">
        <f ca="1">+IF(SIMULADOR2!$C$155&lt;TCEA!B3331+1,0,TCEA!B3331+1)</f>
        <v>48439</v>
      </c>
      <c r="C3332">
        <f ca="1">+SUMIF(SIMULADOR2!$C$36:$C$155,B3332,SIMULADOR2!$S$36:$S$155)</f>
        <v>0</v>
      </c>
    </row>
    <row r="3333" spans="1:3" x14ac:dyDescent="0.2">
      <c r="A3333">
        <f t="shared" ref="A3333:A3396" si="52">+A3332+1</f>
        <v>3331</v>
      </c>
      <c r="B3333" s="28">
        <f ca="1">+IF(SIMULADOR2!$C$155&lt;TCEA!B3332+1,0,TCEA!B3332+1)</f>
        <v>48440</v>
      </c>
      <c r="C3333">
        <f ca="1">+SUMIF(SIMULADOR2!$C$36:$C$155,B3333,SIMULADOR2!$S$36:$S$155)</f>
        <v>0</v>
      </c>
    </row>
    <row r="3334" spans="1:3" x14ac:dyDescent="0.2">
      <c r="A3334">
        <f t="shared" si="52"/>
        <v>3332</v>
      </c>
      <c r="B3334" s="28">
        <f ca="1">+IF(SIMULADOR2!$C$155&lt;TCEA!B3333+1,0,TCEA!B3333+1)</f>
        <v>48441</v>
      </c>
      <c r="C3334">
        <f ca="1">+SUMIF(SIMULADOR2!$C$36:$C$155,B3334,SIMULADOR2!$S$36:$S$155)</f>
        <v>0</v>
      </c>
    </row>
    <row r="3335" spans="1:3" x14ac:dyDescent="0.2">
      <c r="A3335">
        <f t="shared" si="52"/>
        <v>3333</v>
      </c>
      <c r="B3335" s="28">
        <f ca="1">+IF(SIMULADOR2!$C$155&lt;TCEA!B3334+1,0,TCEA!B3334+1)</f>
        <v>48442</v>
      </c>
      <c r="C3335">
        <f ca="1">+SUMIF(SIMULADOR2!$C$36:$C$155,B3335,SIMULADOR2!$S$36:$S$155)</f>
        <v>0</v>
      </c>
    </row>
    <row r="3336" spans="1:3" x14ac:dyDescent="0.2">
      <c r="A3336">
        <f t="shared" si="52"/>
        <v>3334</v>
      </c>
      <c r="B3336" s="28">
        <f ca="1">+IF(SIMULADOR2!$C$155&lt;TCEA!B3335+1,0,TCEA!B3335+1)</f>
        <v>48443</v>
      </c>
      <c r="C3336">
        <f ca="1">+SUMIF(SIMULADOR2!$C$36:$C$155,B3336,SIMULADOR2!$S$36:$S$155)</f>
        <v>0</v>
      </c>
    </row>
    <row r="3337" spans="1:3" x14ac:dyDescent="0.2">
      <c r="A3337">
        <f t="shared" si="52"/>
        <v>3335</v>
      </c>
      <c r="B3337" s="28">
        <f ca="1">+IF(SIMULADOR2!$C$155&lt;TCEA!B3336+1,0,TCEA!B3336+1)</f>
        <v>48444</v>
      </c>
      <c r="C3337">
        <f ca="1">+SUMIF(SIMULADOR2!$C$36:$C$155,B3337,SIMULADOR2!$S$36:$S$155)</f>
        <v>0</v>
      </c>
    </row>
    <row r="3338" spans="1:3" x14ac:dyDescent="0.2">
      <c r="A3338">
        <f t="shared" si="52"/>
        <v>3336</v>
      </c>
      <c r="B3338" s="28">
        <f ca="1">+IF(SIMULADOR2!$C$155&lt;TCEA!B3337+1,0,TCEA!B3337+1)</f>
        <v>48445</v>
      </c>
      <c r="C3338">
        <f ca="1">+SUMIF(SIMULADOR2!$C$36:$C$155,B3338,SIMULADOR2!$S$36:$S$155)</f>
        <v>0</v>
      </c>
    </row>
    <row r="3339" spans="1:3" x14ac:dyDescent="0.2">
      <c r="A3339">
        <f t="shared" si="52"/>
        <v>3337</v>
      </c>
      <c r="B3339" s="28">
        <f ca="1">+IF(SIMULADOR2!$C$155&lt;TCEA!B3338+1,0,TCEA!B3338+1)</f>
        <v>48446</v>
      </c>
      <c r="C3339">
        <f ca="1">+SUMIF(SIMULADOR2!$C$36:$C$155,B3339,SIMULADOR2!$S$36:$S$155)</f>
        <v>0</v>
      </c>
    </row>
    <row r="3340" spans="1:3" x14ac:dyDescent="0.2">
      <c r="A3340">
        <f t="shared" si="52"/>
        <v>3338</v>
      </c>
      <c r="B3340" s="28">
        <f ca="1">+IF(SIMULADOR2!$C$155&lt;TCEA!B3339+1,0,TCEA!B3339+1)</f>
        <v>48447</v>
      </c>
      <c r="C3340">
        <f ca="1">+SUMIF(SIMULADOR2!$C$36:$C$155,B3340,SIMULADOR2!$S$36:$S$155)</f>
        <v>0</v>
      </c>
    </row>
    <row r="3341" spans="1:3" x14ac:dyDescent="0.2">
      <c r="A3341">
        <f t="shared" si="52"/>
        <v>3339</v>
      </c>
      <c r="B3341" s="28">
        <f ca="1">+IF(SIMULADOR2!$C$155&lt;TCEA!B3340+1,0,TCEA!B3340+1)</f>
        <v>48448</v>
      </c>
      <c r="C3341">
        <f ca="1">+SUMIF(SIMULADOR2!$C$36:$C$155,B3341,SIMULADOR2!$S$36:$S$155)</f>
        <v>0</v>
      </c>
    </row>
    <row r="3342" spans="1:3" x14ac:dyDescent="0.2">
      <c r="A3342">
        <f t="shared" si="52"/>
        <v>3340</v>
      </c>
      <c r="B3342" s="28">
        <f ca="1">+IF(SIMULADOR2!$C$155&lt;TCEA!B3341+1,0,TCEA!B3341+1)</f>
        <v>48449</v>
      </c>
      <c r="C3342">
        <f ca="1">+SUMIF(SIMULADOR2!$C$36:$C$155,B3342,SIMULADOR2!$S$36:$S$155)</f>
        <v>0</v>
      </c>
    </row>
    <row r="3343" spans="1:3" x14ac:dyDescent="0.2">
      <c r="A3343">
        <f t="shared" si="52"/>
        <v>3341</v>
      </c>
      <c r="B3343" s="28">
        <f ca="1">+IF(SIMULADOR2!$C$155&lt;TCEA!B3342+1,0,TCEA!B3342+1)</f>
        <v>48450</v>
      </c>
      <c r="C3343">
        <f ca="1">+SUMIF(SIMULADOR2!$C$36:$C$155,B3343,SIMULADOR2!$S$36:$S$155)</f>
        <v>0</v>
      </c>
    </row>
    <row r="3344" spans="1:3" x14ac:dyDescent="0.2">
      <c r="A3344">
        <f t="shared" si="52"/>
        <v>3342</v>
      </c>
      <c r="B3344" s="28">
        <f ca="1">+IF(SIMULADOR2!$C$155&lt;TCEA!B3343+1,0,TCEA!B3343+1)</f>
        <v>48451</v>
      </c>
      <c r="C3344">
        <f ca="1">+SUMIF(SIMULADOR2!$C$36:$C$155,B3344,SIMULADOR2!$S$36:$S$155)</f>
        <v>0</v>
      </c>
    </row>
    <row r="3345" spans="1:3" x14ac:dyDescent="0.2">
      <c r="A3345">
        <f t="shared" si="52"/>
        <v>3343</v>
      </c>
      <c r="B3345" s="28">
        <f ca="1">+IF(SIMULADOR2!$C$155&lt;TCEA!B3344+1,0,TCEA!B3344+1)</f>
        <v>48452</v>
      </c>
      <c r="C3345">
        <f ca="1">+SUMIF(SIMULADOR2!$C$36:$C$155,B3345,SIMULADOR2!$S$36:$S$155)</f>
        <v>0</v>
      </c>
    </row>
    <row r="3346" spans="1:3" x14ac:dyDescent="0.2">
      <c r="A3346">
        <f t="shared" si="52"/>
        <v>3344</v>
      </c>
      <c r="B3346" s="28">
        <f ca="1">+IF(SIMULADOR2!$C$155&lt;TCEA!B3345+1,0,TCEA!B3345+1)</f>
        <v>48453</v>
      </c>
      <c r="C3346">
        <f ca="1">+SUMIF(SIMULADOR2!$C$36:$C$155,B3346,SIMULADOR2!$S$36:$S$155)</f>
        <v>0</v>
      </c>
    </row>
    <row r="3347" spans="1:3" x14ac:dyDescent="0.2">
      <c r="A3347">
        <f t="shared" si="52"/>
        <v>3345</v>
      </c>
      <c r="B3347" s="28">
        <f ca="1">+IF(SIMULADOR2!$C$155&lt;TCEA!B3346+1,0,TCEA!B3346+1)</f>
        <v>48454</v>
      </c>
      <c r="C3347">
        <f ca="1">+SUMIF(SIMULADOR2!$C$36:$C$155,B3347,SIMULADOR2!$S$36:$S$155)</f>
        <v>0</v>
      </c>
    </row>
    <row r="3348" spans="1:3" x14ac:dyDescent="0.2">
      <c r="A3348">
        <f t="shared" si="52"/>
        <v>3346</v>
      </c>
      <c r="B3348" s="28">
        <f ca="1">+IF(SIMULADOR2!$C$155&lt;TCEA!B3347+1,0,TCEA!B3347+1)</f>
        <v>48455</v>
      </c>
      <c r="C3348">
        <f ca="1">+SUMIF(SIMULADOR2!$C$36:$C$155,B3348,SIMULADOR2!$S$36:$S$155)</f>
        <v>0</v>
      </c>
    </row>
    <row r="3349" spans="1:3" x14ac:dyDescent="0.2">
      <c r="A3349">
        <f t="shared" si="52"/>
        <v>3347</v>
      </c>
      <c r="B3349" s="28">
        <f ca="1">+IF(SIMULADOR2!$C$155&lt;TCEA!B3348+1,0,TCEA!B3348+1)</f>
        <v>48456</v>
      </c>
      <c r="C3349">
        <f ca="1">+SUMIF(SIMULADOR2!$C$36:$C$155,B3349,SIMULADOR2!$S$36:$S$155)</f>
        <v>0</v>
      </c>
    </row>
    <row r="3350" spans="1:3" x14ac:dyDescent="0.2">
      <c r="A3350">
        <f t="shared" si="52"/>
        <v>3348</v>
      </c>
      <c r="B3350" s="28">
        <f ca="1">+IF(SIMULADOR2!$C$155&lt;TCEA!B3349+1,0,TCEA!B3349+1)</f>
        <v>48457</v>
      </c>
      <c r="C3350">
        <f ca="1">+SUMIF(SIMULADOR2!$C$36:$C$155,B3350,SIMULADOR2!$S$36:$S$155)</f>
        <v>0</v>
      </c>
    </row>
    <row r="3351" spans="1:3" x14ac:dyDescent="0.2">
      <c r="A3351">
        <f t="shared" si="52"/>
        <v>3349</v>
      </c>
      <c r="B3351" s="28">
        <f ca="1">+IF(SIMULADOR2!$C$155&lt;TCEA!B3350+1,0,TCEA!B3350+1)</f>
        <v>48458</v>
      </c>
      <c r="C3351">
        <f ca="1">+SUMIF(SIMULADOR2!$C$36:$C$155,B3351,SIMULADOR2!$S$36:$S$155)</f>
        <v>0</v>
      </c>
    </row>
    <row r="3352" spans="1:3" x14ac:dyDescent="0.2">
      <c r="A3352">
        <f t="shared" si="52"/>
        <v>3350</v>
      </c>
      <c r="B3352" s="28">
        <f ca="1">+IF(SIMULADOR2!$C$155&lt;TCEA!B3351+1,0,TCEA!B3351+1)</f>
        <v>48459</v>
      </c>
      <c r="C3352">
        <f ca="1">+SUMIF(SIMULADOR2!$C$36:$C$155,B3352,SIMULADOR2!$S$36:$S$155)</f>
        <v>0</v>
      </c>
    </row>
    <row r="3353" spans="1:3" x14ac:dyDescent="0.2">
      <c r="A3353">
        <f t="shared" si="52"/>
        <v>3351</v>
      </c>
      <c r="B3353" s="28">
        <f ca="1">+IF(SIMULADOR2!$C$155&lt;TCEA!B3352+1,0,TCEA!B3352+1)</f>
        <v>48460</v>
      </c>
      <c r="C3353">
        <f ca="1">+SUMIF(SIMULADOR2!$C$36:$C$155,B3353,SIMULADOR2!$S$36:$S$155)</f>
        <v>0</v>
      </c>
    </row>
    <row r="3354" spans="1:3" x14ac:dyDescent="0.2">
      <c r="A3354">
        <f t="shared" si="52"/>
        <v>3352</v>
      </c>
      <c r="B3354" s="28">
        <f ca="1">+IF(SIMULADOR2!$C$155&lt;TCEA!B3353+1,0,TCEA!B3353+1)</f>
        <v>48461</v>
      </c>
      <c r="C3354">
        <f ca="1">+SUMIF(SIMULADOR2!$C$36:$C$155,B3354,SIMULADOR2!$S$36:$S$155)</f>
        <v>0</v>
      </c>
    </row>
    <row r="3355" spans="1:3" x14ac:dyDescent="0.2">
      <c r="A3355">
        <f t="shared" si="52"/>
        <v>3353</v>
      </c>
      <c r="B3355" s="28">
        <f ca="1">+IF(SIMULADOR2!$C$155&lt;TCEA!B3354+1,0,TCEA!B3354+1)</f>
        <v>48462</v>
      </c>
      <c r="C3355">
        <f ca="1">+SUMIF(SIMULADOR2!$C$36:$C$155,B3355,SIMULADOR2!$S$36:$S$155)</f>
        <v>0</v>
      </c>
    </row>
    <row r="3356" spans="1:3" x14ac:dyDescent="0.2">
      <c r="A3356">
        <f t="shared" si="52"/>
        <v>3354</v>
      </c>
      <c r="B3356" s="28">
        <f ca="1">+IF(SIMULADOR2!$C$155&lt;TCEA!B3355+1,0,TCEA!B3355+1)</f>
        <v>48463</v>
      </c>
      <c r="C3356">
        <f ca="1">+SUMIF(SIMULADOR2!$C$36:$C$155,B3356,SIMULADOR2!$S$36:$S$155)</f>
        <v>0</v>
      </c>
    </row>
    <row r="3357" spans="1:3" x14ac:dyDescent="0.2">
      <c r="A3357">
        <f t="shared" si="52"/>
        <v>3355</v>
      </c>
      <c r="B3357" s="28">
        <f ca="1">+IF(SIMULADOR2!$C$155&lt;TCEA!B3356+1,0,TCEA!B3356+1)</f>
        <v>48464</v>
      </c>
      <c r="C3357">
        <f ca="1">+SUMIF(SIMULADOR2!$C$36:$C$155,B3357,SIMULADOR2!$S$36:$S$155)</f>
        <v>0</v>
      </c>
    </row>
    <row r="3358" spans="1:3" x14ac:dyDescent="0.2">
      <c r="A3358">
        <f t="shared" si="52"/>
        <v>3356</v>
      </c>
      <c r="B3358" s="28">
        <f ca="1">+IF(SIMULADOR2!$C$155&lt;TCEA!B3357+1,0,TCEA!B3357+1)</f>
        <v>48465</v>
      </c>
      <c r="C3358">
        <f ca="1">+SUMIF(SIMULADOR2!$C$36:$C$155,B3358,SIMULADOR2!$S$36:$S$155)</f>
        <v>0</v>
      </c>
    </row>
    <row r="3359" spans="1:3" x14ac:dyDescent="0.2">
      <c r="A3359">
        <f t="shared" si="52"/>
        <v>3357</v>
      </c>
      <c r="B3359" s="28">
        <f ca="1">+IF(SIMULADOR2!$C$155&lt;TCEA!B3358+1,0,TCEA!B3358+1)</f>
        <v>48466</v>
      </c>
      <c r="C3359">
        <f ca="1">+SUMIF(SIMULADOR2!$C$36:$C$155,B3359,SIMULADOR2!$S$36:$S$155)</f>
        <v>0</v>
      </c>
    </row>
    <row r="3360" spans="1:3" x14ac:dyDescent="0.2">
      <c r="A3360">
        <f t="shared" si="52"/>
        <v>3358</v>
      </c>
      <c r="B3360" s="28">
        <f ca="1">+IF(SIMULADOR2!$C$155&lt;TCEA!B3359+1,0,TCEA!B3359+1)</f>
        <v>48467</v>
      </c>
      <c r="C3360">
        <f ca="1">+SUMIF(SIMULADOR2!$C$36:$C$155,B3360,SIMULADOR2!$S$36:$S$155)</f>
        <v>0</v>
      </c>
    </row>
    <row r="3361" spans="1:3" x14ac:dyDescent="0.2">
      <c r="A3361">
        <f t="shared" si="52"/>
        <v>3359</v>
      </c>
      <c r="B3361" s="28">
        <f ca="1">+IF(SIMULADOR2!$C$155&lt;TCEA!B3360+1,0,TCEA!B3360+1)</f>
        <v>48468</v>
      </c>
      <c r="C3361">
        <f ca="1">+SUMIF(SIMULADOR2!$C$36:$C$155,B3361,SIMULADOR2!$S$36:$S$155)</f>
        <v>0</v>
      </c>
    </row>
    <row r="3362" spans="1:3" x14ac:dyDescent="0.2">
      <c r="A3362">
        <f t="shared" si="52"/>
        <v>3360</v>
      </c>
      <c r="B3362" s="28">
        <f ca="1">+IF(SIMULADOR2!$C$155&lt;TCEA!B3361+1,0,TCEA!B3361+1)</f>
        <v>48469</v>
      </c>
      <c r="C3362">
        <f ca="1">+SUMIF(SIMULADOR2!$C$36:$C$155,B3362,SIMULADOR2!$S$36:$S$155)</f>
        <v>0</v>
      </c>
    </row>
    <row r="3363" spans="1:3" x14ac:dyDescent="0.2">
      <c r="A3363">
        <f t="shared" si="52"/>
        <v>3361</v>
      </c>
      <c r="B3363" s="28">
        <f ca="1">+IF(SIMULADOR2!$C$155&lt;TCEA!B3362+1,0,TCEA!B3362+1)</f>
        <v>48470</v>
      </c>
      <c r="C3363">
        <f ca="1">+SUMIF(SIMULADOR2!$C$36:$C$155,B3363,SIMULADOR2!$S$36:$S$155)</f>
        <v>0</v>
      </c>
    </row>
    <row r="3364" spans="1:3" x14ac:dyDescent="0.2">
      <c r="A3364">
        <f t="shared" si="52"/>
        <v>3362</v>
      </c>
      <c r="B3364" s="28">
        <f ca="1">+IF(SIMULADOR2!$C$155&lt;TCEA!B3363+1,0,TCEA!B3363+1)</f>
        <v>48471</v>
      </c>
      <c r="C3364">
        <f ca="1">+SUMIF(SIMULADOR2!$C$36:$C$155,B3364,SIMULADOR2!$S$36:$S$155)</f>
        <v>0</v>
      </c>
    </row>
    <row r="3365" spans="1:3" x14ac:dyDescent="0.2">
      <c r="A3365">
        <f t="shared" si="52"/>
        <v>3363</v>
      </c>
      <c r="B3365" s="28">
        <f ca="1">+IF(SIMULADOR2!$C$155&lt;TCEA!B3364+1,0,TCEA!B3364+1)</f>
        <v>48472</v>
      </c>
      <c r="C3365">
        <f ca="1">+SUMIF(SIMULADOR2!$C$36:$C$155,B3365,SIMULADOR2!$S$36:$S$155)</f>
        <v>0</v>
      </c>
    </row>
    <row r="3366" spans="1:3" x14ac:dyDescent="0.2">
      <c r="A3366">
        <f t="shared" si="52"/>
        <v>3364</v>
      </c>
      <c r="B3366" s="28">
        <f ca="1">+IF(SIMULADOR2!$C$155&lt;TCEA!B3365+1,0,TCEA!B3365+1)</f>
        <v>48473</v>
      </c>
      <c r="C3366">
        <f ca="1">+SUMIF(SIMULADOR2!$C$36:$C$155,B3366,SIMULADOR2!$S$36:$S$155)</f>
        <v>0</v>
      </c>
    </row>
    <row r="3367" spans="1:3" x14ac:dyDescent="0.2">
      <c r="A3367">
        <f t="shared" si="52"/>
        <v>3365</v>
      </c>
      <c r="B3367" s="28">
        <f ca="1">+IF(SIMULADOR2!$C$155&lt;TCEA!B3366+1,0,TCEA!B3366+1)</f>
        <v>48474</v>
      </c>
      <c r="C3367">
        <f ca="1">+SUMIF(SIMULADOR2!$C$36:$C$155,B3367,SIMULADOR2!$S$36:$S$155)</f>
        <v>0</v>
      </c>
    </row>
    <row r="3368" spans="1:3" x14ac:dyDescent="0.2">
      <c r="A3368">
        <f t="shared" si="52"/>
        <v>3366</v>
      </c>
      <c r="B3368" s="28">
        <f ca="1">+IF(SIMULADOR2!$C$155&lt;TCEA!B3367+1,0,TCEA!B3367+1)</f>
        <v>48475</v>
      </c>
      <c r="C3368">
        <f ca="1">+SUMIF(SIMULADOR2!$C$36:$C$155,B3368,SIMULADOR2!$S$36:$S$155)</f>
        <v>0</v>
      </c>
    </row>
    <row r="3369" spans="1:3" x14ac:dyDescent="0.2">
      <c r="A3369">
        <f t="shared" si="52"/>
        <v>3367</v>
      </c>
      <c r="B3369" s="28">
        <f ca="1">+IF(SIMULADOR2!$C$155&lt;TCEA!B3368+1,0,TCEA!B3368+1)</f>
        <v>48476</v>
      </c>
      <c r="C3369">
        <f ca="1">+SUMIF(SIMULADOR2!$C$36:$C$155,B3369,SIMULADOR2!$S$36:$S$155)</f>
        <v>0</v>
      </c>
    </row>
    <row r="3370" spans="1:3" x14ac:dyDescent="0.2">
      <c r="A3370">
        <f t="shared" si="52"/>
        <v>3368</v>
      </c>
      <c r="B3370" s="28">
        <f ca="1">+IF(SIMULADOR2!$C$155&lt;TCEA!B3369+1,0,TCEA!B3369+1)</f>
        <v>48477</v>
      </c>
      <c r="C3370">
        <f ca="1">+SUMIF(SIMULADOR2!$C$36:$C$155,B3370,SIMULADOR2!$S$36:$S$155)</f>
        <v>0</v>
      </c>
    </row>
    <row r="3371" spans="1:3" x14ac:dyDescent="0.2">
      <c r="A3371">
        <f t="shared" si="52"/>
        <v>3369</v>
      </c>
      <c r="B3371" s="28">
        <f ca="1">+IF(SIMULADOR2!$C$155&lt;TCEA!B3370+1,0,TCEA!B3370+1)</f>
        <v>48478</v>
      </c>
      <c r="C3371">
        <f ca="1">+SUMIF(SIMULADOR2!$C$36:$C$155,B3371,SIMULADOR2!$S$36:$S$155)</f>
        <v>0</v>
      </c>
    </row>
    <row r="3372" spans="1:3" x14ac:dyDescent="0.2">
      <c r="A3372">
        <f t="shared" si="52"/>
        <v>3370</v>
      </c>
      <c r="B3372" s="28">
        <f ca="1">+IF(SIMULADOR2!$C$155&lt;TCEA!B3371+1,0,TCEA!B3371+1)</f>
        <v>48479</v>
      </c>
      <c r="C3372">
        <f ca="1">+SUMIF(SIMULADOR2!$C$36:$C$155,B3372,SIMULADOR2!$S$36:$S$155)</f>
        <v>0</v>
      </c>
    </row>
    <row r="3373" spans="1:3" x14ac:dyDescent="0.2">
      <c r="A3373">
        <f t="shared" si="52"/>
        <v>3371</v>
      </c>
      <c r="B3373" s="28">
        <f ca="1">+IF(SIMULADOR2!$C$155&lt;TCEA!B3372+1,0,TCEA!B3372+1)</f>
        <v>48480</v>
      </c>
      <c r="C3373">
        <f ca="1">+SUMIF(SIMULADOR2!$C$36:$C$155,B3373,SIMULADOR2!$S$36:$S$155)</f>
        <v>0</v>
      </c>
    </row>
    <row r="3374" spans="1:3" x14ac:dyDescent="0.2">
      <c r="A3374">
        <f t="shared" si="52"/>
        <v>3372</v>
      </c>
      <c r="B3374" s="28">
        <f ca="1">+IF(SIMULADOR2!$C$155&lt;TCEA!B3373+1,0,TCEA!B3373+1)</f>
        <v>48481</v>
      </c>
      <c r="C3374">
        <f ca="1">+SUMIF(SIMULADOR2!$C$36:$C$155,B3374,SIMULADOR2!$S$36:$S$155)</f>
        <v>0</v>
      </c>
    </row>
    <row r="3375" spans="1:3" x14ac:dyDescent="0.2">
      <c r="A3375">
        <f t="shared" si="52"/>
        <v>3373</v>
      </c>
      <c r="B3375" s="28">
        <f ca="1">+IF(SIMULADOR2!$C$155&lt;TCEA!B3374+1,0,TCEA!B3374+1)</f>
        <v>48482</v>
      </c>
      <c r="C3375">
        <f ca="1">+SUMIF(SIMULADOR2!$C$36:$C$155,B3375,SIMULADOR2!$S$36:$S$155)</f>
        <v>0</v>
      </c>
    </row>
    <row r="3376" spans="1:3" x14ac:dyDescent="0.2">
      <c r="A3376">
        <f t="shared" si="52"/>
        <v>3374</v>
      </c>
      <c r="B3376" s="28">
        <f ca="1">+IF(SIMULADOR2!$C$155&lt;TCEA!B3375+1,0,TCEA!B3375+1)</f>
        <v>48483</v>
      </c>
      <c r="C3376">
        <f ca="1">+SUMIF(SIMULADOR2!$C$36:$C$155,B3376,SIMULADOR2!$S$36:$S$155)</f>
        <v>0</v>
      </c>
    </row>
    <row r="3377" spans="1:3" x14ac:dyDescent="0.2">
      <c r="A3377">
        <f t="shared" si="52"/>
        <v>3375</v>
      </c>
      <c r="B3377" s="28">
        <f ca="1">+IF(SIMULADOR2!$C$155&lt;TCEA!B3376+1,0,TCEA!B3376+1)</f>
        <v>48484</v>
      </c>
      <c r="C3377">
        <f ca="1">+SUMIF(SIMULADOR2!$C$36:$C$155,B3377,SIMULADOR2!$S$36:$S$155)</f>
        <v>0</v>
      </c>
    </row>
    <row r="3378" spans="1:3" x14ac:dyDescent="0.2">
      <c r="A3378">
        <f t="shared" si="52"/>
        <v>3376</v>
      </c>
      <c r="B3378" s="28">
        <f ca="1">+IF(SIMULADOR2!$C$155&lt;TCEA!B3377+1,0,TCEA!B3377+1)</f>
        <v>48485</v>
      </c>
      <c r="C3378">
        <f ca="1">+SUMIF(SIMULADOR2!$C$36:$C$155,B3378,SIMULADOR2!$S$36:$S$155)</f>
        <v>0</v>
      </c>
    </row>
    <row r="3379" spans="1:3" x14ac:dyDescent="0.2">
      <c r="A3379">
        <f t="shared" si="52"/>
        <v>3377</v>
      </c>
      <c r="B3379" s="28">
        <f ca="1">+IF(SIMULADOR2!$C$155&lt;TCEA!B3378+1,0,TCEA!B3378+1)</f>
        <v>48486</v>
      </c>
      <c r="C3379">
        <f ca="1">+SUMIF(SIMULADOR2!$C$36:$C$155,B3379,SIMULADOR2!$S$36:$S$155)</f>
        <v>0</v>
      </c>
    </row>
    <row r="3380" spans="1:3" x14ac:dyDescent="0.2">
      <c r="A3380">
        <f t="shared" si="52"/>
        <v>3378</v>
      </c>
      <c r="B3380" s="28">
        <f ca="1">+IF(SIMULADOR2!$C$155&lt;TCEA!B3379+1,0,TCEA!B3379+1)</f>
        <v>48487</v>
      </c>
      <c r="C3380">
        <f ca="1">+SUMIF(SIMULADOR2!$C$36:$C$155,B3380,SIMULADOR2!$S$36:$S$155)</f>
        <v>0</v>
      </c>
    </row>
    <row r="3381" spans="1:3" x14ac:dyDescent="0.2">
      <c r="A3381">
        <f t="shared" si="52"/>
        <v>3379</v>
      </c>
      <c r="B3381" s="28">
        <f ca="1">+IF(SIMULADOR2!$C$155&lt;TCEA!B3380+1,0,TCEA!B3380+1)</f>
        <v>48488</v>
      </c>
      <c r="C3381">
        <f ca="1">+SUMIF(SIMULADOR2!$C$36:$C$155,B3381,SIMULADOR2!$S$36:$S$155)</f>
        <v>0</v>
      </c>
    </row>
    <row r="3382" spans="1:3" x14ac:dyDescent="0.2">
      <c r="A3382">
        <f t="shared" si="52"/>
        <v>3380</v>
      </c>
      <c r="B3382" s="28">
        <f ca="1">+IF(SIMULADOR2!$C$155&lt;TCEA!B3381+1,0,TCEA!B3381+1)</f>
        <v>48489</v>
      </c>
      <c r="C3382">
        <f ca="1">+SUMIF(SIMULADOR2!$C$36:$C$155,B3382,SIMULADOR2!$S$36:$S$155)</f>
        <v>0</v>
      </c>
    </row>
    <row r="3383" spans="1:3" x14ac:dyDescent="0.2">
      <c r="A3383">
        <f t="shared" si="52"/>
        <v>3381</v>
      </c>
      <c r="B3383" s="28">
        <f ca="1">+IF(SIMULADOR2!$C$155&lt;TCEA!B3382+1,0,TCEA!B3382+1)</f>
        <v>48490</v>
      </c>
      <c r="C3383">
        <f ca="1">+SUMIF(SIMULADOR2!$C$36:$C$155,B3383,SIMULADOR2!$S$36:$S$155)</f>
        <v>0</v>
      </c>
    </row>
    <row r="3384" spans="1:3" x14ac:dyDescent="0.2">
      <c r="A3384">
        <f t="shared" si="52"/>
        <v>3382</v>
      </c>
      <c r="B3384" s="28">
        <f ca="1">+IF(SIMULADOR2!$C$155&lt;TCEA!B3383+1,0,TCEA!B3383+1)</f>
        <v>48491</v>
      </c>
      <c r="C3384">
        <f ca="1">+SUMIF(SIMULADOR2!$C$36:$C$155,B3384,SIMULADOR2!$S$36:$S$155)</f>
        <v>0</v>
      </c>
    </row>
    <row r="3385" spans="1:3" x14ac:dyDescent="0.2">
      <c r="A3385">
        <f t="shared" si="52"/>
        <v>3383</v>
      </c>
      <c r="B3385" s="28">
        <f ca="1">+IF(SIMULADOR2!$C$155&lt;TCEA!B3384+1,0,TCEA!B3384+1)</f>
        <v>48492</v>
      </c>
      <c r="C3385">
        <f ca="1">+SUMIF(SIMULADOR2!$C$36:$C$155,B3385,SIMULADOR2!$S$36:$S$155)</f>
        <v>0</v>
      </c>
    </row>
    <row r="3386" spans="1:3" x14ac:dyDescent="0.2">
      <c r="A3386">
        <f t="shared" si="52"/>
        <v>3384</v>
      </c>
      <c r="B3386" s="28">
        <f ca="1">+IF(SIMULADOR2!$C$155&lt;TCEA!B3385+1,0,TCEA!B3385+1)</f>
        <v>48493</v>
      </c>
      <c r="C3386">
        <f ca="1">+SUMIF(SIMULADOR2!$C$36:$C$155,B3386,SIMULADOR2!$S$36:$S$155)</f>
        <v>0</v>
      </c>
    </row>
    <row r="3387" spans="1:3" x14ac:dyDescent="0.2">
      <c r="A3387">
        <f t="shared" si="52"/>
        <v>3385</v>
      </c>
      <c r="B3387" s="28">
        <f ca="1">+IF(SIMULADOR2!$C$155&lt;TCEA!B3386+1,0,TCEA!B3386+1)</f>
        <v>48494</v>
      </c>
      <c r="C3387">
        <f ca="1">+SUMIF(SIMULADOR2!$C$36:$C$155,B3387,SIMULADOR2!$S$36:$S$155)</f>
        <v>0</v>
      </c>
    </row>
    <row r="3388" spans="1:3" x14ac:dyDescent="0.2">
      <c r="A3388">
        <f t="shared" si="52"/>
        <v>3386</v>
      </c>
      <c r="B3388" s="28">
        <f ca="1">+IF(SIMULADOR2!$C$155&lt;TCEA!B3387+1,0,TCEA!B3387+1)</f>
        <v>48495</v>
      </c>
      <c r="C3388">
        <f ca="1">+SUMIF(SIMULADOR2!$C$36:$C$155,B3388,SIMULADOR2!$S$36:$S$155)</f>
        <v>0</v>
      </c>
    </row>
    <row r="3389" spans="1:3" x14ac:dyDescent="0.2">
      <c r="A3389">
        <f t="shared" si="52"/>
        <v>3387</v>
      </c>
      <c r="B3389" s="28">
        <f ca="1">+IF(SIMULADOR2!$C$155&lt;TCEA!B3388+1,0,TCEA!B3388+1)</f>
        <v>48496</v>
      </c>
      <c r="C3389">
        <f ca="1">+SUMIF(SIMULADOR2!$C$36:$C$155,B3389,SIMULADOR2!$S$36:$S$155)</f>
        <v>0</v>
      </c>
    </row>
    <row r="3390" spans="1:3" x14ac:dyDescent="0.2">
      <c r="A3390">
        <f t="shared" si="52"/>
        <v>3388</v>
      </c>
      <c r="B3390" s="28">
        <f ca="1">+IF(SIMULADOR2!$C$155&lt;TCEA!B3389+1,0,TCEA!B3389+1)</f>
        <v>48497</v>
      </c>
      <c r="C3390">
        <f ca="1">+SUMIF(SIMULADOR2!$C$36:$C$155,B3390,SIMULADOR2!$S$36:$S$155)</f>
        <v>0</v>
      </c>
    </row>
    <row r="3391" spans="1:3" x14ac:dyDescent="0.2">
      <c r="A3391">
        <f t="shared" si="52"/>
        <v>3389</v>
      </c>
      <c r="B3391" s="28">
        <f ca="1">+IF(SIMULADOR2!$C$155&lt;TCEA!B3390+1,0,TCEA!B3390+1)</f>
        <v>48498</v>
      </c>
      <c r="C3391">
        <f ca="1">+SUMIF(SIMULADOR2!$C$36:$C$155,B3391,SIMULADOR2!$S$36:$S$155)</f>
        <v>0</v>
      </c>
    </row>
    <row r="3392" spans="1:3" x14ac:dyDescent="0.2">
      <c r="A3392">
        <f t="shared" si="52"/>
        <v>3390</v>
      </c>
      <c r="B3392" s="28">
        <f ca="1">+IF(SIMULADOR2!$C$155&lt;TCEA!B3391+1,0,TCEA!B3391+1)</f>
        <v>48499</v>
      </c>
      <c r="C3392">
        <f ca="1">+SUMIF(SIMULADOR2!$C$36:$C$155,B3392,SIMULADOR2!$S$36:$S$155)</f>
        <v>0</v>
      </c>
    </row>
    <row r="3393" spans="1:3" x14ac:dyDescent="0.2">
      <c r="A3393">
        <f t="shared" si="52"/>
        <v>3391</v>
      </c>
      <c r="B3393" s="28">
        <f ca="1">+IF(SIMULADOR2!$C$155&lt;TCEA!B3392+1,0,TCEA!B3392+1)</f>
        <v>48500</v>
      </c>
      <c r="C3393">
        <f ca="1">+SUMIF(SIMULADOR2!$C$36:$C$155,B3393,SIMULADOR2!$S$36:$S$155)</f>
        <v>0</v>
      </c>
    </row>
    <row r="3394" spans="1:3" x14ac:dyDescent="0.2">
      <c r="A3394">
        <f t="shared" si="52"/>
        <v>3392</v>
      </c>
      <c r="B3394" s="28">
        <f ca="1">+IF(SIMULADOR2!$C$155&lt;TCEA!B3393+1,0,TCEA!B3393+1)</f>
        <v>48501</v>
      </c>
      <c r="C3394">
        <f ca="1">+SUMIF(SIMULADOR2!$C$36:$C$155,B3394,SIMULADOR2!$S$36:$S$155)</f>
        <v>0</v>
      </c>
    </row>
    <row r="3395" spans="1:3" x14ac:dyDescent="0.2">
      <c r="A3395">
        <f t="shared" si="52"/>
        <v>3393</v>
      </c>
      <c r="B3395" s="28">
        <f ca="1">+IF(SIMULADOR2!$C$155&lt;TCEA!B3394+1,0,TCEA!B3394+1)</f>
        <v>48502</v>
      </c>
      <c r="C3395">
        <f ca="1">+SUMIF(SIMULADOR2!$C$36:$C$155,B3395,SIMULADOR2!$S$36:$S$155)</f>
        <v>0</v>
      </c>
    </row>
    <row r="3396" spans="1:3" x14ac:dyDescent="0.2">
      <c r="A3396">
        <f t="shared" si="52"/>
        <v>3394</v>
      </c>
      <c r="B3396" s="28">
        <f ca="1">+IF(SIMULADOR2!$C$155&lt;TCEA!B3395+1,0,TCEA!B3395+1)</f>
        <v>48503</v>
      </c>
      <c r="C3396">
        <f ca="1">+SUMIF(SIMULADOR2!$C$36:$C$155,B3396,SIMULADOR2!$S$36:$S$155)</f>
        <v>0</v>
      </c>
    </row>
    <row r="3397" spans="1:3" x14ac:dyDescent="0.2">
      <c r="A3397">
        <f t="shared" ref="A3397:A3460" si="53">+A3396+1</f>
        <v>3395</v>
      </c>
      <c r="B3397" s="28">
        <f ca="1">+IF(SIMULADOR2!$C$155&lt;TCEA!B3396+1,0,TCEA!B3396+1)</f>
        <v>48504</v>
      </c>
      <c r="C3397">
        <f ca="1">+SUMIF(SIMULADOR2!$C$36:$C$155,B3397,SIMULADOR2!$S$36:$S$155)</f>
        <v>0</v>
      </c>
    </row>
    <row r="3398" spans="1:3" x14ac:dyDescent="0.2">
      <c r="A3398">
        <f t="shared" si="53"/>
        <v>3396</v>
      </c>
      <c r="B3398" s="28">
        <f ca="1">+IF(SIMULADOR2!$C$155&lt;TCEA!B3397+1,0,TCEA!B3397+1)</f>
        <v>48505</v>
      </c>
      <c r="C3398">
        <f ca="1">+SUMIF(SIMULADOR2!$C$36:$C$155,B3398,SIMULADOR2!$S$36:$S$155)</f>
        <v>0</v>
      </c>
    </row>
    <row r="3399" spans="1:3" x14ac:dyDescent="0.2">
      <c r="A3399">
        <f t="shared" si="53"/>
        <v>3397</v>
      </c>
      <c r="B3399" s="28">
        <f ca="1">+IF(SIMULADOR2!$C$155&lt;TCEA!B3398+1,0,TCEA!B3398+1)</f>
        <v>48506</v>
      </c>
      <c r="C3399">
        <f ca="1">+SUMIF(SIMULADOR2!$C$36:$C$155,B3399,SIMULADOR2!$S$36:$S$155)</f>
        <v>0</v>
      </c>
    </row>
    <row r="3400" spans="1:3" x14ac:dyDescent="0.2">
      <c r="A3400">
        <f t="shared" si="53"/>
        <v>3398</v>
      </c>
      <c r="B3400" s="28">
        <f ca="1">+IF(SIMULADOR2!$C$155&lt;TCEA!B3399+1,0,TCEA!B3399+1)</f>
        <v>48507</v>
      </c>
      <c r="C3400">
        <f ca="1">+SUMIF(SIMULADOR2!$C$36:$C$155,B3400,SIMULADOR2!$S$36:$S$155)</f>
        <v>0</v>
      </c>
    </row>
    <row r="3401" spans="1:3" x14ac:dyDescent="0.2">
      <c r="A3401">
        <f t="shared" si="53"/>
        <v>3399</v>
      </c>
      <c r="B3401" s="28">
        <f ca="1">+IF(SIMULADOR2!$C$155&lt;TCEA!B3400+1,0,TCEA!B3400+1)</f>
        <v>48508</v>
      </c>
      <c r="C3401">
        <f ca="1">+SUMIF(SIMULADOR2!$C$36:$C$155,B3401,SIMULADOR2!$S$36:$S$155)</f>
        <v>0</v>
      </c>
    </row>
    <row r="3402" spans="1:3" x14ac:dyDescent="0.2">
      <c r="A3402">
        <f t="shared" si="53"/>
        <v>3400</v>
      </c>
      <c r="B3402" s="28">
        <f ca="1">+IF(SIMULADOR2!$C$155&lt;TCEA!B3401+1,0,TCEA!B3401+1)</f>
        <v>48509</v>
      </c>
      <c r="C3402">
        <f ca="1">+SUMIF(SIMULADOR2!$C$36:$C$155,B3402,SIMULADOR2!$S$36:$S$155)</f>
        <v>0</v>
      </c>
    </row>
    <row r="3403" spans="1:3" x14ac:dyDescent="0.2">
      <c r="A3403">
        <f t="shared" si="53"/>
        <v>3401</v>
      </c>
      <c r="B3403" s="28">
        <f ca="1">+IF(SIMULADOR2!$C$155&lt;TCEA!B3402+1,0,TCEA!B3402+1)</f>
        <v>48510</v>
      </c>
      <c r="C3403">
        <f ca="1">+SUMIF(SIMULADOR2!$C$36:$C$155,B3403,SIMULADOR2!$S$36:$S$155)</f>
        <v>0</v>
      </c>
    </row>
    <row r="3404" spans="1:3" x14ac:dyDescent="0.2">
      <c r="A3404">
        <f t="shared" si="53"/>
        <v>3402</v>
      </c>
      <c r="B3404" s="28">
        <f ca="1">+IF(SIMULADOR2!$C$155&lt;TCEA!B3403+1,0,TCEA!B3403+1)</f>
        <v>48511</v>
      </c>
      <c r="C3404">
        <f ca="1">+SUMIF(SIMULADOR2!$C$36:$C$155,B3404,SIMULADOR2!$S$36:$S$155)</f>
        <v>0</v>
      </c>
    </row>
    <row r="3405" spans="1:3" x14ac:dyDescent="0.2">
      <c r="A3405">
        <f t="shared" si="53"/>
        <v>3403</v>
      </c>
      <c r="B3405" s="28">
        <f ca="1">+IF(SIMULADOR2!$C$155&lt;TCEA!B3404+1,0,TCEA!B3404+1)</f>
        <v>48512</v>
      </c>
      <c r="C3405">
        <f ca="1">+SUMIF(SIMULADOR2!$C$36:$C$155,B3405,SIMULADOR2!$S$36:$S$155)</f>
        <v>0</v>
      </c>
    </row>
    <row r="3406" spans="1:3" x14ac:dyDescent="0.2">
      <c r="A3406">
        <f t="shared" si="53"/>
        <v>3404</v>
      </c>
      <c r="B3406" s="28">
        <f ca="1">+IF(SIMULADOR2!$C$155&lt;TCEA!B3405+1,0,TCEA!B3405+1)</f>
        <v>48513</v>
      </c>
      <c r="C3406">
        <f ca="1">+SUMIF(SIMULADOR2!$C$36:$C$155,B3406,SIMULADOR2!$S$36:$S$155)</f>
        <v>0</v>
      </c>
    </row>
    <row r="3407" spans="1:3" x14ac:dyDescent="0.2">
      <c r="A3407">
        <f t="shared" si="53"/>
        <v>3405</v>
      </c>
      <c r="B3407" s="28">
        <f ca="1">+IF(SIMULADOR2!$C$155&lt;TCEA!B3406+1,0,TCEA!B3406+1)</f>
        <v>48514</v>
      </c>
      <c r="C3407">
        <f ca="1">+SUMIF(SIMULADOR2!$C$36:$C$155,B3407,SIMULADOR2!$S$36:$S$155)</f>
        <v>0</v>
      </c>
    </row>
    <row r="3408" spans="1:3" x14ac:dyDescent="0.2">
      <c r="A3408">
        <f t="shared" si="53"/>
        <v>3406</v>
      </c>
      <c r="B3408" s="28">
        <f ca="1">+IF(SIMULADOR2!$C$155&lt;TCEA!B3407+1,0,TCEA!B3407+1)</f>
        <v>48515</v>
      </c>
      <c r="C3408">
        <f ca="1">+SUMIF(SIMULADOR2!$C$36:$C$155,B3408,SIMULADOR2!$S$36:$S$155)</f>
        <v>0</v>
      </c>
    </row>
    <row r="3409" spans="1:3" x14ac:dyDescent="0.2">
      <c r="A3409">
        <f t="shared" si="53"/>
        <v>3407</v>
      </c>
      <c r="B3409" s="28">
        <f ca="1">+IF(SIMULADOR2!$C$155&lt;TCEA!B3408+1,0,TCEA!B3408+1)</f>
        <v>48516</v>
      </c>
      <c r="C3409">
        <f ca="1">+SUMIF(SIMULADOR2!$C$36:$C$155,B3409,SIMULADOR2!$S$36:$S$155)</f>
        <v>0</v>
      </c>
    </row>
    <row r="3410" spans="1:3" x14ac:dyDescent="0.2">
      <c r="A3410">
        <f t="shared" si="53"/>
        <v>3408</v>
      </c>
      <c r="B3410" s="28">
        <f ca="1">+IF(SIMULADOR2!$C$155&lt;TCEA!B3409+1,0,TCEA!B3409+1)</f>
        <v>48517</v>
      </c>
      <c r="C3410">
        <f ca="1">+SUMIF(SIMULADOR2!$C$36:$C$155,B3410,SIMULADOR2!$S$36:$S$155)</f>
        <v>0</v>
      </c>
    </row>
    <row r="3411" spans="1:3" x14ac:dyDescent="0.2">
      <c r="A3411">
        <f t="shared" si="53"/>
        <v>3409</v>
      </c>
      <c r="B3411" s="28">
        <f ca="1">+IF(SIMULADOR2!$C$155&lt;TCEA!B3410+1,0,TCEA!B3410+1)</f>
        <v>48518</v>
      </c>
      <c r="C3411">
        <f ca="1">+SUMIF(SIMULADOR2!$C$36:$C$155,B3411,SIMULADOR2!$S$36:$S$155)</f>
        <v>0</v>
      </c>
    </row>
    <row r="3412" spans="1:3" x14ac:dyDescent="0.2">
      <c r="A3412">
        <f t="shared" si="53"/>
        <v>3410</v>
      </c>
      <c r="B3412" s="28">
        <f ca="1">+IF(SIMULADOR2!$C$155&lt;TCEA!B3411+1,0,TCEA!B3411+1)</f>
        <v>48519</v>
      </c>
      <c r="C3412">
        <f ca="1">+SUMIF(SIMULADOR2!$C$36:$C$155,B3412,SIMULADOR2!$S$36:$S$155)</f>
        <v>0</v>
      </c>
    </row>
    <row r="3413" spans="1:3" x14ac:dyDescent="0.2">
      <c r="A3413">
        <f t="shared" si="53"/>
        <v>3411</v>
      </c>
      <c r="B3413" s="28">
        <f ca="1">+IF(SIMULADOR2!$C$155&lt;TCEA!B3412+1,0,TCEA!B3412+1)</f>
        <v>48520</v>
      </c>
      <c r="C3413">
        <f ca="1">+SUMIF(SIMULADOR2!$C$36:$C$155,B3413,SIMULADOR2!$S$36:$S$155)</f>
        <v>0</v>
      </c>
    </row>
    <row r="3414" spans="1:3" x14ac:dyDescent="0.2">
      <c r="A3414">
        <f t="shared" si="53"/>
        <v>3412</v>
      </c>
      <c r="B3414" s="28">
        <f ca="1">+IF(SIMULADOR2!$C$155&lt;TCEA!B3413+1,0,TCEA!B3413+1)</f>
        <v>48521</v>
      </c>
      <c r="C3414">
        <f ca="1">+SUMIF(SIMULADOR2!$C$36:$C$155,B3414,SIMULADOR2!$S$36:$S$155)</f>
        <v>0</v>
      </c>
    </row>
    <row r="3415" spans="1:3" x14ac:dyDescent="0.2">
      <c r="A3415">
        <f t="shared" si="53"/>
        <v>3413</v>
      </c>
      <c r="B3415" s="28">
        <f ca="1">+IF(SIMULADOR2!$C$155&lt;TCEA!B3414+1,0,TCEA!B3414+1)</f>
        <v>48522</v>
      </c>
      <c r="C3415">
        <f ca="1">+SUMIF(SIMULADOR2!$C$36:$C$155,B3415,SIMULADOR2!$S$36:$S$155)</f>
        <v>0</v>
      </c>
    </row>
    <row r="3416" spans="1:3" x14ac:dyDescent="0.2">
      <c r="A3416">
        <f t="shared" si="53"/>
        <v>3414</v>
      </c>
      <c r="B3416" s="28">
        <f ca="1">+IF(SIMULADOR2!$C$155&lt;TCEA!B3415+1,0,TCEA!B3415+1)</f>
        <v>48523</v>
      </c>
      <c r="C3416">
        <f ca="1">+SUMIF(SIMULADOR2!$C$36:$C$155,B3416,SIMULADOR2!$S$36:$S$155)</f>
        <v>0</v>
      </c>
    </row>
    <row r="3417" spans="1:3" x14ac:dyDescent="0.2">
      <c r="A3417">
        <f t="shared" si="53"/>
        <v>3415</v>
      </c>
      <c r="B3417" s="28">
        <f ca="1">+IF(SIMULADOR2!$C$155&lt;TCEA!B3416+1,0,TCEA!B3416+1)</f>
        <v>48524</v>
      </c>
      <c r="C3417">
        <f ca="1">+SUMIF(SIMULADOR2!$C$36:$C$155,B3417,SIMULADOR2!$S$36:$S$155)</f>
        <v>0</v>
      </c>
    </row>
    <row r="3418" spans="1:3" x14ac:dyDescent="0.2">
      <c r="A3418">
        <f t="shared" si="53"/>
        <v>3416</v>
      </c>
      <c r="B3418" s="28">
        <f ca="1">+IF(SIMULADOR2!$C$155&lt;TCEA!B3417+1,0,TCEA!B3417+1)</f>
        <v>48525</v>
      </c>
      <c r="C3418">
        <f ca="1">+SUMIF(SIMULADOR2!$C$36:$C$155,B3418,SIMULADOR2!$S$36:$S$155)</f>
        <v>0</v>
      </c>
    </row>
    <row r="3419" spans="1:3" x14ac:dyDescent="0.2">
      <c r="A3419">
        <f t="shared" si="53"/>
        <v>3417</v>
      </c>
      <c r="B3419" s="28">
        <f ca="1">+IF(SIMULADOR2!$C$155&lt;TCEA!B3418+1,0,TCEA!B3418+1)</f>
        <v>48526</v>
      </c>
      <c r="C3419">
        <f ca="1">+SUMIF(SIMULADOR2!$C$36:$C$155,B3419,SIMULADOR2!$S$36:$S$155)</f>
        <v>0</v>
      </c>
    </row>
    <row r="3420" spans="1:3" x14ac:dyDescent="0.2">
      <c r="A3420">
        <f t="shared" si="53"/>
        <v>3418</v>
      </c>
      <c r="B3420" s="28">
        <f ca="1">+IF(SIMULADOR2!$C$155&lt;TCEA!B3419+1,0,TCEA!B3419+1)</f>
        <v>48527</v>
      </c>
      <c r="C3420">
        <f ca="1">+SUMIF(SIMULADOR2!$C$36:$C$155,B3420,SIMULADOR2!$S$36:$S$155)</f>
        <v>0</v>
      </c>
    </row>
    <row r="3421" spans="1:3" x14ac:dyDescent="0.2">
      <c r="A3421">
        <f t="shared" si="53"/>
        <v>3419</v>
      </c>
      <c r="B3421" s="28">
        <f ca="1">+IF(SIMULADOR2!$C$155&lt;TCEA!B3420+1,0,TCEA!B3420+1)</f>
        <v>48528</v>
      </c>
      <c r="C3421">
        <f ca="1">+SUMIF(SIMULADOR2!$C$36:$C$155,B3421,SIMULADOR2!$S$36:$S$155)</f>
        <v>0</v>
      </c>
    </row>
    <row r="3422" spans="1:3" x14ac:dyDescent="0.2">
      <c r="A3422">
        <f t="shared" si="53"/>
        <v>3420</v>
      </c>
      <c r="B3422" s="28">
        <f ca="1">+IF(SIMULADOR2!$C$155&lt;TCEA!B3421+1,0,TCEA!B3421+1)</f>
        <v>48529</v>
      </c>
      <c r="C3422">
        <f ca="1">+SUMIF(SIMULADOR2!$C$36:$C$155,B3422,SIMULADOR2!$S$36:$S$155)</f>
        <v>0</v>
      </c>
    </row>
    <row r="3423" spans="1:3" x14ac:dyDescent="0.2">
      <c r="A3423">
        <f t="shared" si="53"/>
        <v>3421</v>
      </c>
      <c r="B3423" s="28">
        <f ca="1">+IF(SIMULADOR2!$C$155&lt;TCEA!B3422+1,0,TCEA!B3422+1)</f>
        <v>48530</v>
      </c>
      <c r="C3423">
        <f ca="1">+SUMIF(SIMULADOR2!$C$36:$C$155,B3423,SIMULADOR2!$S$36:$S$155)</f>
        <v>0</v>
      </c>
    </row>
    <row r="3424" spans="1:3" x14ac:dyDescent="0.2">
      <c r="A3424">
        <f t="shared" si="53"/>
        <v>3422</v>
      </c>
      <c r="B3424" s="28">
        <f ca="1">+IF(SIMULADOR2!$C$155&lt;TCEA!B3423+1,0,TCEA!B3423+1)</f>
        <v>48531</v>
      </c>
      <c r="C3424">
        <f ca="1">+SUMIF(SIMULADOR2!$C$36:$C$155,B3424,SIMULADOR2!$S$36:$S$155)</f>
        <v>0</v>
      </c>
    </row>
    <row r="3425" spans="1:3" x14ac:dyDescent="0.2">
      <c r="A3425">
        <f t="shared" si="53"/>
        <v>3423</v>
      </c>
      <c r="B3425" s="28">
        <f ca="1">+IF(SIMULADOR2!$C$155&lt;TCEA!B3424+1,0,TCEA!B3424+1)</f>
        <v>48532</v>
      </c>
      <c r="C3425">
        <f ca="1">+SUMIF(SIMULADOR2!$C$36:$C$155,B3425,SIMULADOR2!$S$36:$S$155)</f>
        <v>0</v>
      </c>
    </row>
    <row r="3426" spans="1:3" x14ac:dyDescent="0.2">
      <c r="A3426">
        <f t="shared" si="53"/>
        <v>3424</v>
      </c>
      <c r="B3426" s="28">
        <f ca="1">+IF(SIMULADOR2!$C$155&lt;TCEA!B3425+1,0,TCEA!B3425+1)</f>
        <v>48533</v>
      </c>
      <c r="C3426">
        <f ca="1">+SUMIF(SIMULADOR2!$C$36:$C$155,B3426,SIMULADOR2!$S$36:$S$155)</f>
        <v>0</v>
      </c>
    </row>
    <row r="3427" spans="1:3" x14ac:dyDescent="0.2">
      <c r="A3427">
        <f t="shared" si="53"/>
        <v>3425</v>
      </c>
      <c r="B3427" s="28">
        <f ca="1">+IF(SIMULADOR2!$C$155&lt;TCEA!B3426+1,0,TCEA!B3426+1)</f>
        <v>48534</v>
      </c>
      <c r="C3427">
        <f ca="1">+SUMIF(SIMULADOR2!$C$36:$C$155,B3427,SIMULADOR2!$S$36:$S$155)</f>
        <v>0</v>
      </c>
    </row>
    <row r="3428" spans="1:3" x14ac:dyDescent="0.2">
      <c r="A3428">
        <f t="shared" si="53"/>
        <v>3426</v>
      </c>
      <c r="B3428" s="28">
        <f ca="1">+IF(SIMULADOR2!$C$155&lt;TCEA!B3427+1,0,TCEA!B3427+1)</f>
        <v>48535</v>
      </c>
      <c r="C3428">
        <f ca="1">+SUMIF(SIMULADOR2!$C$36:$C$155,B3428,SIMULADOR2!$S$36:$S$155)</f>
        <v>0</v>
      </c>
    </row>
    <row r="3429" spans="1:3" x14ac:dyDescent="0.2">
      <c r="A3429">
        <f t="shared" si="53"/>
        <v>3427</v>
      </c>
      <c r="B3429" s="28">
        <f ca="1">+IF(SIMULADOR2!$C$155&lt;TCEA!B3428+1,0,TCEA!B3428+1)</f>
        <v>48536</v>
      </c>
      <c r="C3429">
        <f ca="1">+SUMIF(SIMULADOR2!$C$36:$C$155,B3429,SIMULADOR2!$S$36:$S$155)</f>
        <v>0</v>
      </c>
    </row>
    <row r="3430" spans="1:3" x14ac:dyDescent="0.2">
      <c r="A3430">
        <f t="shared" si="53"/>
        <v>3428</v>
      </c>
      <c r="B3430" s="28">
        <f ca="1">+IF(SIMULADOR2!$C$155&lt;TCEA!B3429+1,0,TCEA!B3429+1)</f>
        <v>48537</v>
      </c>
      <c r="C3430">
        <f ca="1">+SUMIF(SIMULADOR2!$C$36:$C$155,B3430,SIMULADOR2!$S$36:$S$155)</f>
        <v>0</v>
      </c>
    </row>
    <row r="3431" spans="1:3" x14ac:dyDescent="0.2">
      <c r="A3431">
        <f t="shared" si="53"/>
        <v>3429</v>
      </c>
      <c r="B3431" s="28">
        <f ca="1">+IF(SIMULADOR2!$C$155&lt;TCEA!B3430+1,0,TCEA!B3430+1)</f>
        <v>48538</v>
      </c>
      <c r="C3431">
        <f ca="1">+SUMIF(SIMULADOR2!$C$36:$C$155,B3431,SIMULADOR2!$S$36:$S$155)</f>
        <v>0</v>
      </c>
    </row>
    <row r="3432" spans="1:3" x14ac:dyDescent="0.2">
      <c r="A3432">
        <f t="shared" si="53"/>
        <v>3430</v>
      </c>
      <c r="B3432" s="28">
        <f ca="1">+IF(SIMULADOR2!$C$155&lt;TCEA!B3431+1,0,TCEA!B3431+1)</f>
        <v>48539</v>
      </c>
      <c r="C3432">
        <f ca="1">+SUMIF(SIMULADOR2!$C$36:$C$155,B3432,SIMULADOR2!$S$36:$S$155)</f>
        <v>0</v>
      </c>
    </row>
    <row r="3433" spans="1:3" x14ac:dyDescent="0.2">
      <c r="A3433">
        <f t="shared" si="53"/>
        <v>3431</v>
      </c>
      <c r="B3433" s="28">
        <f ca="1">+IF(SIMULADOR2!$C$155&lt;TCEA!B3432+1,0,TCEA!B3432+1)</f>
        <v>48540</v>
      </c>
      <c r="C3433">
        <f ca="1">+SUMIF(SIMULADOR2!$C$36:$C$155,B3433,SIMULADOR2!$S$36:$S$155)</f>
        <v>0</v>
      </c>
    </row>
    <row r="3434" spans="1:3" x14ac:dyDescent="0.2">
      <c r="A3434">
        <f t="shared" si="53"/>
        <v>3432</v>
      </c>
      <c r="B3434" s="28">
        <f ca="1">+IF(SIMULADOR2!$C$155&lt;TCEA!B3433+1,0,TCEA!B3433+1)</f>
        <v>48541</v>
      </c>
      <c r="C3434">
        <f ca="1">+SUMIF(SIMULADOR2!$C$36:$C$155,B3434,SIMULADOR2!$S$36:$S$155)</f>
        <v>0</v>
      </c>
    </row>
    <row r="3435" spans="1:3" x14ac:dyDescent="0.2">
      <c r="A3435">
        <f t="shared" si="53"/>
        <v>3433</v>
      </c>
      <c r="B3435" s="28">
        <f ca="1">+IF(SIMULADOR2!$C$155&lt;TCEA!B3434+1,0,TCEA!B3434+1)</f>
        <v>48542</v>
      </c>
      <c r="C3435">
        <f ca="1">+SUMIF(SIMULADOR2!$C$36:$C$155,B3435,SIMULADOR2!$S$36:$S$155)</f>
        <v>0</v>
      </c>
    </row>
    <row r="3436" spans="1:3" x14ac:dyDescent="0.2">
      <c r="A3436">
        <f t="shared" si="53"/>
        <v>3434</v>
      </c>
      <c r="B3436" s="28">
        <f ca="1">+IF(SIMULADOR2!$C$155&lt;TCEA!B3435+1,0,TCEA!B3435+1)</f>
        <v>48543</v>
      </c>
      <c r="C3436">
        <f ca="1">+SUMIF(SIMULADOR2!$C$36:$C$155,B3436,SIMULADOR2!$S$36:$S$155)</f>
        <v>0</v>
      </c>
    </row>
    <row r="3437" spans="1:3" x14ac:dyDescent="0.2">
      <c r="A3437">
        <f t="shared" si="53"/>
        <v>3435</v>
      </c>
      <c r="B3437" s="28">
        <f ca="1">+IF(SIMULADOR2!$C$155&lt;TCEA!B3436+1,0,TCEA!B3436+1)</f>
        <v>48544</v>
      </c>
      <c r="C3437">
        <f ca="1">+SUMIF(SIMULADOR2!$C$36:$C$155,B3437,SIMULADOR2!$S$36:$S$155)</f>
        <v>0</v>
      </c>
    </row>
    <row r="3438" spans="1:3" x14ac:dyDescent="0.2">
      <c r="A3438">
        <f t="shared" si="53"/>
        <v>3436</v>
      </c>
      <c r="B3438" s="28">
        <f ca="1">+IF(SIMULADOR2!$C$155&lt;TCEA!B3437+1,0,TCEA!B3437+1)</f>
        <v>48545</v>
      </c>
      <c r="C3438">
        <f ca="1">+SUMIF(SIMULADOR2!$C$36:$C$155,B3438,SIMULADOR2!$S$36:$S$155)</f>
        <v>0</v>
      </c>
    </row>
    <row r="3439" spans="1:3" x14ac:dyDescent="0.2">
      <c r="A3439">
        <f t="shared" si="53"/>
        <v>3437</v>
      </c>
      <c r="B3439" s="28">
        <f ca="1">+IF(SIMULADOR2!$C$155&lt;TCEA!B3438+1,0,TCEA!B3438+1)</f>
        <v>48546</v>
      </c>
      <c r="C3439">
        <f ca="1">+SUMIF(SIMULADOR2!$C$36:$C$155,B3439,SIMULADOR2!$S$36:$S$155)</f>
        <v>0</v>
      </c>
    </row>
    <row r="3440" spans="1:3" x14ac:dyDescent="0.2">
      <c r="A3440">
        <f t="shared" si="53"/>
        <v>3438</v>
      </c>
      <c r="B3440" s="28">
        <f ca="1">+IF(SIMULADOR2!$C$155&lt;TCEA!B3439+1,0,TCEA!B3439+1)</f>
        <v>48547</v>
      </c>
      <c r="C3440">
        <f ca="1">+SUMIF(SIMULADOR2!$C$36:$C$155,B3440,SIMULADOR2!$S$36:$S$155)</f>
        <v>0</v>
      </c>
    </row>
    <row r="3441" spans="1:3" x14ac:dyDescent="0.2">
      <c r="A3441">
        <f t="shared" si="53"/>
        <v>3439</v>
      </c>
      <c r="B3441" s="28">
        <f ca="1">+IF(SIMULADOR2!$C$155&lt;TCEA!B3440+1,0,TCEA!B3440+1)</f>
        <v>48548</v>
      </c>
      <c r="C3441">
        <f ca="1">+SUMIF(SIMULADOR2!$C$36:$C$155,B3441,SIMULADOR2!$S$36:$S$155)</f>
        <v>0</v>
      </c>
    </row>
    <row r="3442" spans="1:3" x14ac:dyDescent="0.2">
      <c r="A3442">
        <f t="shared" si="53"/>
        <v>3440</v>
      </c>
      <c r="B3442" s="28">
        <f ca="1">+IF(SIMULADOR2!$C$155&lt;TCEA!B3441+1,0,TCEA!B3441+1)</f>
        <v>48549</v>
      </c>
      <c r="C3442">
        <f ca="1">+SUMIF(SIMULADOR2!$C$36:$C$155,B3442,SIMULADOR2!$S$36:$S$155)</f>
        <v>0</v>
      </c>
    </row>
    <row r="3443" spans="1:3" x14ac:dyDescent="0.2">
      <c r="A3443">
        <f t="shared" si="53"/>
        <v>3441</v>
      </c>
      <c r="B3443" s="28">
        <f ca="1">+IF(SIMULADOR2!$C$155&lt;TCEA!B3442+1,0,TCEA!B3442+1)</f>
        <v>48550</v>
      </c>
      <c r="C3443">
        <f ca="1">+SUMIF(SIMULADOR2!$C$36:$C$155,B3443,SIMULADOR2!$S$36:$S$155)</f>
        <v>0</v>
      </c>
    </row>
    <row r="3444" spans="1:3" x14ac:dyDescent="0.2">
      <c r="A3444">
        <f t="shared" si="53"/>
        <v>3442</v>
      </c>
      <c r="B3444" s="28">
        <f ca="1">+IF(SIMULADOR2!$C$155&lt;TCEA!B3443+1,0,TCEA!B3443+1)</f>
        <v>48551</v>
      </c>
      <c r="C3444">
        <f ca="1">+SUMIF(SIMULADOR2!$C$36:$C$155,B3444,SIMULADOR2!$S$36:$S$155)</f>
        <v>0</v>
      </c>
    </row>
    <row r="3445" spans="1:3" x14ac:dyDescent="0.2">
      <c r="A3445">
        <f t="shared" si="53"/>
        <v>3443</v>
      </c>
      <c r="B3445" s="28">
        <f ca="1">+IF(SIMULADOR2!$C$155&lt;TCEA!B3444+1,0,TCEA!B3444+1)</f>
        <v>48552</v>
      </c>
      <c r="C3445">
        <f ca="1">+SUMIF(SIMULADOR2!$C$36:$C$155,B3445,SIMULADOR2!$S$36:$S$155)</f>
        <v>0</v>
      </c>
    </row>
    <row r="3446" spans="1:3" x14ac:dyDescent="0.2">
      <c r="A3446">
        <f t="shared" si="53"/>
        <v>3444</v>
      </c>
      <c r="B3446" s="28">
        <f ca="1">+IF(SIMULADOR2!$C$155&lt;TCEA!B3445+1,0,TCEA!B3445+1)</f>
        <v>48553</v>
      </c>
      <c r="C3446">
        <f ca="1">+SUMIF(SIMULADOR2!$C$36:$C$155,B3446,SIMULADOR2!$S$36:$S$155)</f>
        <v>0</v>
      </c>
    </row>
    <row r="3447" spans="1:3" x14ac:dyDescent="0.2">
      <c r="A3447">
        <f t="shared" si="53"/>
        <v>3445</v>
      </c>
      <c r="B3447" s="28">
        <f ca="1">+IF(SIMULADOR2!$C$155&lt;TCEA!B3446+1,0,TCEA!B3446+1)</f>
        <v>48554</v>
      </c>
      <c r="C3447">
        <f ca="1">+SUMIF(SIMULADOR2!$C$36:$C$155,B3447,SIMULADOR2!$S$36:$S$155)</f>
        <v>0</v>
      </c>
    </row>
    <row r="3448" spans="1:3" x14ac:dyDescent="0.2">
      <c r="A3448">
        <f t="shared" si="53"/>
        <v>3446</v>
      </c>
      <c r="B3448" s="28">
        <f ca="1">+IF(SIMULADOR2!$C$155&lt;TCEA!B3447+1,0,TCEA!B3447+1)</f>
        <v>48555</v>
      </c>
      <c r="C3448">
        <f ca="1">+SUMIF(SIMULADOR2!$C$36:$C$155,B3448,SIMULADOR2!$S$36:$S$155)</f>
        <v>0</v>
      </c>
    </row>
    <row r="3449" spans="1:3" x14ac:dyDescent="0.2">
      <c r="A3449">
        <f t="shared" si="53"/>
        <v>3447</v>
      </c>
      <c r="B3449" s="28">
        <f ca="1">+IF(SIMULADOR2!$C$155&lt;TCEA!B3448+1,0,TCEA!B3448+1)</f>
        <v>48556</v>
      </c>
      <c r="C3449">
        <f ca="1">+SUMIF(SIMULADOR2!$C$36:$C$155,B3449,SIMULADOR2!$S$36:$S$155)</f>
        <v>0</v>
      </c>
    </row>
    <row r="3450" spans="1:3" x14ac:dyDescent="0.2">
      <c r="A3450">
        <f t="shared" si="53"/>
        <v>3448</v>
      </c>
      <c r="B3450" s="28">
        <f ca="1">+IF(SIMULADOR2!$C$155&lt;TCEA!B3449+1,0,TCEA!B3449+1)</f>
        <v>48557</v>
      </c>
      <c r="C3450">
        <f ca="1">+SUMIF(SIMULADOR2!$C$36:$C$155,B3450,SIMULADOR2!$S$36:$S$155)</f>
        <v>0</v>
      </c>
    </row>
    <row r="3451" spans="1:3" x14ac:dyDescent="0.2">
      <c r="A3451">
        <f t="shared" si="53"/>
        <v>3449</v>
      </c>
      <c r="B3451" s="28">
        <f ca="1">+IF(SIMULADOR2!$C$155&lt;TCEA!B3450+1,0,TCEA!B3450+1)</f>
        <v>48558</v>
      </c>
      <c r="C3451">
        <f ca="1">+SUMIF(SIMULADOR2!$C$36:$C$155,B3451,SIMULADOR2!$S$36:$S$155)</f>
        <v>0</v>
      </c>
    </row>
    <row r="3452" spans="1:3" x14ac:dyDescent="0.2">
      <c r="A3452">
        <f t="shared" si="53"/>
        <v>3450</v>
      </c>
      <c r="B3452" s="28">
        <f ca="1">+IF(SIMULADOR2!$C$155&lt;TCEA!B3451+1,0,TCEA!B3451+1)</f>
        <v>48559</v>
      </c>
      <c r="C3452">
        <f ca="1">+SUMIF(SIMULADOR2!$C$36:$C$155,B3452,SIMULADOR2!$S$36:$S$155)</f>
        <v>0</v>
      </c>
    </row>
    <row r="3453" spans="1:3" x14ac:dyDescent="0.2">
      <c r="A3453">
        <f t="shared" si="53"/>
        <v>3451</v>
      </c>
      <c r="B3453" s="28">
        <f ca="1">+IF(SIMULADOR2!$C$155&lt;TCEA!B3452+1,0,TCEA!B3452+1)</f>
        <v>48560</v>
      </c>
      <c r="C3453">
        <f ca="1">+SUMIF(SIMULADOR2!$C$36:$C$155,B3453,SIMULADOR2!$S$36:$S$155)</f>
        <v>0</v>
      </c>
    </row>
    <row r="3454" spans="1:3" x14ac:dyDescent="0.2">
      <c r="A3454">
        <f t="shared" si="53"/>
        <v>3452</v>
      </c>
      <c r="B3454" s="28">
        <f ca="1">+IF(SIMULADOR2!$C$155&lt;TCEA!B3453+1,0,TCEA!B3453+1)</f>
        <v>48561</v>
      </c>
      <c r="C3454">
        <f ca="1">+SUMIF(SIMULADOR2!$C$36:$C$155,B3454,SIMULADOR2!$S$36:$S$155)</f>
        <v>0</v>
      </c>
    </row>
    <row r="3455" spans="1:3" x14ac:dyDescent="0.2">
      <c r="A3455">
        <f t="shared" si="53"/>
        <v>3453</v>
      </c>
      <c r="B3455" s="28">
        <f ca="1">+IF(SIMULADOR2!$C$155&lt;TCEA!B3454+1,0,TCEA!B3454+1)</f>
        <v>48562</v>
      </c>
      <c r="C3455">
        <f ca="1">+SUMIF(SIMULADOR2!$C$36:$C$155,B3455,SIMULADOR2!$S$36:$S$155)</f>
        <v>0</v>
      </c>
    </row>
    <row r="3456" spans="1:3" x14ac:dyDescent="0.2">
      <c r="A3456">
        <f t="shared" si="53"/>
        <v>3454</v>
      </c>
      <c r="B3456" s="28">
        <f ca="1">+IF(SIMULADOR2!$C$155&lt;TCEA!B3455+1,0,TCEA!B3455+1)</f>
        <v>48563</v>
      </c>
      <c r="C3456">
        <f ca="1">+SUMIF(SIMULADOR2!$C$36:$C$155,B3456,SIMULADOR2!$S$36:$S$155)</f>
        <v>0</v>
      </c>
    </row>
    <row r="3457" spans="1:3" x14ac:dyDescent="0.2">
      <c r="A3457">
        <f t="shared" si="53"/>
        <v>3455</v>
      </c>
      <c r="B3457" s="28">
        <f ca="1">+IF(SIMULADOR2!$C$155&lt;TCEA!B3456+1,0,TCEA!B3456+1)</f>
        <v>48564</v>
      </c>
      <c r="C3457">
        <f ca="1">+SUMIF(SIMULADOR2!$C$36:$C$155,B3457,SIMULADOR2!$S$36:$S$155)</f>
        <v>0</v>
      </c>
    </row>
    <row r="3458" spans="1:3" x14ac:dyDescent="0.2">
      <c r="A3458">
        <f t="shared" si="53"/>
        <v>3456</v>
      </c>
      <c r="B3458" s="28">
        <f ca="1">+IF(SIMULADOR2!$C$155&lt;TCEA!B3457+1,0,TCEA!B3457+1)</f>
        <v>48565</v>
      </c>
      <c r="C3458">
        <f ca="1">+SUMIF(SIMULADOR2!$C$36:$C$155,B3458,SIMULADOR2!$S$36:$S$155)</f>
        <v>0</v>
      </c>
    </row>
    <row r="3459" spans="1:3" x14ac:dyDescent="0.2">
      <c r="A3459">
        <f t="shared" si="53"/>
        <v>3457</v>
      </c>
      <c r="B3459" s="28">
        <f ca="1">+IF(SIMULADOR2!$C$155&lt;TCEA!B3458+1,0,TCEA!B3458+1)</f>
        <v>48566</v>
      </c>
      <c r="C3459">
        <f ca="1">+SUMIF(SIMULADOR2!$C$36:$C$155,B3459,SIMULADOR2!$S$36:$S$155)</f>
        <v>0</v>
      </c>
    </row>
    <row r="3460" spans="1:3" x14ac:dyDescent="0.2">
      <c r="A3460">
        <f t="shared" si="53"/>
        <v>3458</v>
      </c>
      <c r="B3460" s="28">
        <f ca="1">+IF(SIMULADOR2!$C$155&lt;TCEA!B3459+1,0,TCEA!B3459+1)</f>
        <v>48567</v>
      </c>
      <c r="C3460">
        <f ca="1">+SUMIF(SIMULADOR2!$C$36:$C$155,B3460,SIMULADOR2!$S$36:$S$155)</f>
        <v>0</v>
      </c>
    </row>
    <row r="3461" spans="1:3" x14ac:dyDescent="0.2">
      <c r="A3461">
        <f t="shared" ref="A3461:A3524" si="54">+A3460+1</f>
        <v>3459</v>
      </c>
      <c r="B3461" s="28">
        <f ca="1">+IF(SIMULADOR2!$C$155&lt;TCEA!B3460+1,0,TCEA!B3460+1)</f>
        <v>48568</v>
      </c>
      <c r="C3461">
        <f ca="1">+SUMIF(SIMULADOR2!$C$36:$C$155,B3461,SIMULADOR2!$S$36:$S$155)</f>
        <v>0</v>
      </c>
    </row>
    <row r="3462" spans="1:3" x14ac:dyDescent="0.2">
      <c r="A3462">
        <f t="shared" si="54"/>
        <v>3460</v>
      </c>
      <c r="B3462" s="28">
        <f ca="1">+IF(SIMULADOR2!$C$155&lt;TCEA!B3461+1,0,TCEA!B3461+1)</f>
        <v>48569</v>
      </c>
      <c r="C3462">
        <f ca="1">+SUMIF(SIMULADOR2!$C$36:$C$155,B3462,SIMULADOR2!$S$36:$S$155)</f>
        <v>0</v>
      </c>
    </row>
    <row r="3463" spans="1:3" x14ac:dyDescent="0.2">
      <c r="A3463">
        <f t="shared" si="54"/>
        <v>3461</v>
      </c>
      <c r="B3463" s="28">
        <f ca="1">+IF(SIMULADOR2!$C$155&lt;TCEA!B3462+1,0,TCEA!B3462+1)</f>
        <v>48570</v>
      </c>
      <c r="C3463">
        <f ca="1">+SUMIF(SIMULADOR2!$C$36:$C$155,B3463,SIMULADOR2!$S$36:$S$155)</f>
        <v>0</v>
      </c>
    </row>
    <row r="3464" spans="1:3" x14ac:dyDescent="0.2">
      <c r="A3464">
        <f t="shared" si="54"/>
        <v>3462</v>
      </c>
      <c r="B3464" s="28">
        <f ca="1">+IF(SIMULADOR2!$C$155&lt;TCEA!B3463+1,0,TCEA!B3463+1)</f>
        <v>48571</v>
      </c>
      <c r="C3464">
        <f ca="1">+SUMIF(SIMULADOR2!$C$36:$C$155,B3464,SIMULADOR2!$S$36:$S$155)</f>
        <v>0</v>
      </c>
    </row>
    <row r="3465" spans="1:3" x14ac:dyDescent="0.2">
      <c r="A3465">
        <f t="shared" si="54"/>
        <v>3463</v>
      </c>
      <c r="B3465" s="28">
        <f ca="1">+IF(SIMULADOR2!$C$155&lt;TCEA!B3464+1,0,TCEA!B3464+1)</f>
        <v>48572</v>
      </c>
      <c r="C3465">
        <f ca="1">+SUMIF(SIMULADOR2!$C$36:$C$155,B3465,SIMULADOR2!$S$36:$S$155)</f>
        <v>0</v>
      </c>
    </row>
    <row r="3466" spans="1:3" x14ac:dyDescent="0.2">
      <c r="A3466">
        <f t="shared" si="54"/>
        <v>3464</v>
      </c>
      <c r="B3466" s="28">
        <f ca="1">+IF(SIMULADOR2!$C$155&lt;TCEA!B3465+1,0,TCEA!B3465+1)</f>
        <v>48573</v>
      </c>
      <c r="C3466">
        <f ca="1">+SUMIF(SIMULADOR2!$C$36:$C$155,B3466,SIMULADOR2!$S$36:$S$155)</f>
        <v>0</v>
      </c>
    </row>
    <row r="3467" spans="1:3" x14ac:dyDescent="0.2">
      <c r="A3467">
        <f t="shared" si="54"/>
        <v>3465</v>
      </c>
      <c r="B3467" s="28">
        <f ca="1">+IF(SIMULADOR2!$C$155&lt;TCEA!B3466+1,0,TCEA!B3466+1)</f>
        <v>48574</v>
      </c>
      <c r="C3467">
        <f ca="1">+SUMIF(SIMULADOR2!$C$36:$C$155,B3467,SIMULADOR2!$S$36:$S$155)</f>
        <v>0</v>
      </c>
    </row>
    <row r="3468" spans="1:3" x14ac:dyDescent="0.2">
      <c r="A3468">
        <f t="shared" si="54"/>
        <v>3466</v>
      </c>
      <c r="B3468" s="28">
        <f ca="1">+IF(SIMULADOR2!$C$155&lt;TCEA!B3467+1,0,TCEA!B3467+1)</f>
        <v>48575</v>
      </c>
      <c r="C3468">
        <f ca="1">+SUMIF(SIMULADOR2!$C$36:$C$155,B3468,SIMULADOR2!$S$36:$S$155)</f>
        <v>0</v>
      </c>
    </row>
    <row r="3469" spans="1:3" x14ac:dyDescent="0.2">
      <c r="A3469">
        <f t="shared" si="54"/>
        <v>3467</v>
      </c>
      <c r="B3469" s="28">
        <f ca="1">+IF(SIMULADOR2!$C$155&lt;TCEA!B3468+1,0,TCEA!B3468+1)</f>
        <v>48576</v>
      </c>
      <c r="C3469">
        <f ca="1">+SUMIF(SIMULADOR2!$C$36:$C$155,B3469,SIMULADOR2!$S$36:$S$155)</f>
        <v>0</v>
      </c>
    </row>
    <row r="3470" spans="1:3" x14ac:dyDescent="0.2">
      <c r="A3470">
        <f t="shared" si="54"/>
        <v>3468</v>
      </c>
      <c r="B3470" s="28">
        <f ca="1">+IF(SIMULADOR2!$C$155&lt;TCEA!B3469+1,0,TCEA!B3469+1)</f>
        <v>48577</v>
      </c>
      <c r="C3470">
        <f ca="1">+SUMIF(SIMULADOR2!$C$36:$C$155,B3470,SIMULADOR2!$S$36:$S$155)</f>
        <v>0</v>
      </c>
    </row>
    <row r="3471" spans="1:3" x14ac:dyDescent="0.2">
      <c r="A3471">
        <f t="shared" si="54"/>
        <v>3469</v>
      </c>
      <c r="B3471" s="28">
        <f ca="1">+IF(SIMULADOR2!$C$155&lt;TCEA!B3470+1,0,TCEA!B3470+1)</f>
        <v>48578</v>
      </c>
      <c r="C3471">
        <f ca="1">+SUMIF(SIMULADOR2!$C$36:$C$155,B3471,SIMULADOR2!$S$36:$S$155)</f>
        <v>0</v>
      </c>
    </row>
    <row r="3472" spans="1:3" x14ac:dyDescent="0.2">
      <c r="A3472">
        <f t="shared" si="54"/>
        <v>3470</v>
      </c>
      <c r="B3472" s="28">
        <f ca="1">+IF(SIMULADOR2!$C$155&lt;TCEA!B3471+1,0,TCEA!B3471+1)</f>
        <v>48579</v>
      </c>
      <c r="C3472">
        <f ca="1">+SUMIF(SIMULADOR2!$C$36:$C$155,B3472,SIMULADOR2!$S$36:$S$155)</f>
        <v>0</v>
      </c>
    </row>
    <row r="3473" spans="1:3" x14ac:dyDescent="0.2">
      <c r="A3473">
        <f t="shared" si="54"/>
        <v>3471</v>
      </c>
      <c r="B3473" s="28">
        <f ca="1">+IF(SIMULADOR2!$C$155&lt;TCEA!B3472+1,0,TCEA!B3472+1)</f>
        <v>48580</v>
      </c>
      <c r="C3473">
        <f ca="1">+SUMIF(SIMULADOR2!$C$36:$C$155,B3473,SIMULADOR2!$S$36:$S$155)</f>
        <v>0</v>
      </c>
    </row>
    <row r="3474" spans="1:3" x14ac:dyDescent="0.2">
      <c r="A3474">
        <f t="shared" si="54"/>
        <v>3472</v>
      </c>
      <c r="B3474" s="28">
        <f ca="1">+IF(SIMULADOR2!$C$155&lt;TCEA!B3473+1,0,TCEA!B3473+1)</f>
        <v>48581</v>
      </c>
      <c r="C3474">
        <f ca="1">+SUMIF(SIMULADOR2!$C$36:$C$155,B3474,SIMULADOR2!$S$36:$S$155)</f>
        <v>0</v>
      </c>
    </row>
    <row r="3475" spans="1:3" x14ac:dyDescent="0.2">
      <c r="A3475">
        <f t="shared" si="54"/>
        <v>3473</v>
      </c>
      <c r="B3475" s="28">
        <f ca="1">+IF(SIMULADOR2!$C$155&lt;TCEA!B3474+1,0,TCEA!B3474+1)</f>
        <v>48582</v>
      </c>
      <c r="C3475">
        <f ca="1">+SUMIF(SIMULADOR2!$C$36:$C$155,B3475,SIMULADOR2!$S$36:$S$155)</f>
        <v>0</v>
      </c>
    </row>
    <row r="3476" spans="1:3" x14ac:dyDescent="0.2">
      <c r="A3476">
        <f t="shared" si="54"/>
        <v>3474</v>
      </c>
      <c r="B3476" s="28">
        <f ca="1">+IF(SIMULADOR2!$C$155&lt;TCEA!B3475+1,0,TCEA!B3475+1)</f>
        <v>48583</v>
      </c>
      <c r="C3476">
        <f ca="1">+SUMIF(SIMULADOR2!$C$36:$C$155,B3476,SIMULADOR2!$S$36:$S$155)</f>
        <v>0</v>
      </c>
    </row>
    <row r="3477" spans="1:3" x14ac:dyDescent="0.2">
      <c r="A3477">
        <f t="shared" si="54"/>
        <v>3475</v>
      </c>
      <c r="B3477" s="28">
        <f ca="1">+IF(SIMULADOR2!$C$155&lt;TCEA!B3476+1,0,TCEA!B3476+1)</f>
        <v>48584</v>
      </c>
      <c r="C3477">
        <f ca="1">+SUMIF(SIMULADOR2!$C$36:$C$155,B3477,SIMULADOR2!$S$36:$S$155)</f>
        <v>0</v>
      </c>
    </row>
    <row r="3478" spans="1:3" x14ac:dyDescent="0.2">
      <c r="A3478">
        <f t="shared" si="54"/>
        <v>3476</v>
      </c>
      <c r="B3478" s="28">
        <f ca="1">+IF(SIMULADOR2!$C$155&lt;TCEA!B3477+1,0,TCEA!B3477+1)</f>
        <v>48585</v>
      </c>
      <c r="C3478">
        <f ca="1">+SUMIF(SIMULADOR2!$C$36:$C$155,B3478,SIMULADOR2!$S$36:$S$155)</f>
        <v>0</v>
      </c>
    </row>
    <row r="3479" spans="1:3" x14ac:dyDescent="0.2">
      <c r="A3479">
        <f t="shared" si="54"/>
        <v>3477</v>
      </c>
      <c r="B3479" s="28">
        <f ca="1">+IF(SIMULADOR2!$C$155&lt;TCEA!B3478+1,0,TCEA!B3478+1)</f>
        <v>48586</v>
      </c>
      <c r="C3479">
        <f ca="1">+SUMIF(SIMULADOR2!$C$36:$C$155,B3479,SIMULADOR2!$S$36:$S$155)</f>
        <v>0</v>
      </c>
    </row>
    <row r="3480" spans="1:3" x14ac:dyDescent="0.2">
      <c r="A3480">
        <f t="shared" si="54"/>
        <v>3478</v>
      </c>
      <c r="B3480" s="28">
        <f ca="1">+IF(SIMULADOR2!$C$155&lt;TCEA!B3479+1,0,TCEA!B3479+1)</f>
        <v>48587</v>
      </c>
      <c r="C3480">
        <f ca="1">+SUMIF(SIMULADOR2!$C$36:$C$155,B3480,SIMULADOR2!$S$36:$S$155)</f>
        <v>0</v>
      </c>
    </row>
    <row r="3481" spans="1:3" x14ac:dyDescent="0.2">
      <c r="A3481">
        <f t="shared" si="54"/>
        <v>3479</v>
      </c>
      <c r="B3481" s="28">
        <f ca="1">+IF(SIMULADOR2!$C$155&lt;TCEA!B3480+1,0,TCEA!B3480+1)</f>
        <v>48588</v>
      </c>
      <c r="C3481">
        <f ca="1">+SUMIF(SIMULADOR2!$C$36:$C$155,B3481,SIMULADOR2!$S$36:$S$155)</f>
        <v>0</v>
      </c>
    </row>
    <row r="3482" spans="1:3" x14ac:dyDescent="0.2">
      <c r="A3482">
        <f t="shared" si="54"/>
        <v>3480</v>
      </c>
      <c r="B3482" s="28">
        <f ca="1">+IF(SIMULADOR2!$C$155&lt;TCEA!B3481+1,0,TCEA!B3481+1)</f>
        <v>48589</v>
      </c>
      <c r="C3482">
        <f ca="1">+SUMIF(SIMULADOR2!$C$36:$C$155,B3482,SIMULADOR2!$S$36:$S$155)</f>
        <v>0</v>
      </c>
    </row>
    <row r="3483" spans="1:3" x14ac:dyDescent="0.2">
      <c r="A3483">
        <f t="shared" si="54"/>
        <v>3481</v>
      </c>
      <c r="B3483" s="28">
        <f ca="1">+IF(SIMULADOR2!$C$155&lt;TCEA!B3482+1,0,TCEA!B3482+1)</f>
        <v>48590</v>
      </c>
      <c r="C3483">
        <f ca="1">+SUMIF(SIMULADOR2!$C$36:$C$155,B3483,SIMULADOR2!$S$36:$S$155)</f>
        <v>0</v>
      </c>
    </row>
    <row r="3484" spans="1:3" x14ac:dyDescent="0.2">
      <c r="A3484">
        <f t="shared" si="54"/>
        <v>3482</v>
      </c>
      <c r="B3484" s="28">
        <f ca="1">+IF(SIMULADOR2!$C$155&lt;TCEA!B3483+1,0,TCEA!B3483+1)</f>
        <v>48591</v>
      </c>
      <c r="C3484">
        <f ca="1">+SUMIF(SIMULADOR2!$C$36:$C$155,B3484,SIMULADOR2!$S$36:$S$155)</f>
        <v>0</v>
      </c>
    </row>
    <row r="3485" spans="1:3" x14ac:dyDescent="0.2">
      <c r="A3485">
        <f t="shared" si="54"/>
        <v>3483</v>
      </c>
      <c r="B3485" s="28">
        <f ca="1">+IF(SIMULADOR2!$C$155&lt;TCEA!B3484+1,0,TCEA!B3484+1)</f>
        <v>48592</v>
      </c>
      <c r="C3485">
        <f ca="1">+SUMIF(SIMULADOR2!$C$36:$C$155,B3485,SIMULADOR2!$S$36:$S$155)</f>
        <v>0</v>
      </c>
    </row>
    <row r="3486" spans="1:3" x14ac:dyDescent="0.2">
      <c r="A3486">
        <f t="shared" si="54"/>
        <v>3484</v>
      </c>
      <c r="B3486" s="28">
        <f ca="1">+IF(SIMULADOR2!$C$155&lt;TCEA!B3485+1,0,TCEA!B3485+1)</f>
        <v>48593</v>
      </c>
      <c r="C3486">
        <f ca="1">+SUMIF(SIMULADOR2!$C$36:$C$155,B3486,SIMULADOR2!$S$36:$S$155)</f>
        <v>0</v>
      </c>
    </row>
    <row r="3487" spans="1:3" x14ac:dyDescent="0.2">
      <c r="A3487">
        <f t="shared" si="54"/>
        <v>3485</v>
      </c>
      <c r="B3487" s="28">
        <f ca="1">+IF(SIMULADOR2!$C$155&lt;TCEA!B3486+1,0,TCEA!B3486+1)</f>
        <v>48594</v>
      </c>
      <c r="C3487">
        <f ca="1">+SUMIF(SIMULADOR2!$C$36:$C$155,B3487,SIMULADOR2!$S$36:$S$155)</f>
        <v>0</v>
      </c>
    </row>
    <row r="3488" spans="1:3" x14ac:dyDescent="0.2">
      <c r="A3488">
        <f t="shared" si="54"/>
        <v>3486</v>
      </c>
      <c r="B3488" s="28">
        <f ca="1">+IF(SIMULADOR2!$C$155&lt;TCEA!B3487+1,0,TCEA!B3487+1)</f>
        <v>48595</v>
      </c>
      <c r="C3488">
        <f ca="1">+SUMIF(SIMULADOR2!$C$36:$C$155,B3488,SIMULADOR2!$S$36:$S$155)</f>
        <v>0</v>
      </c>
    </row>
    <row r="3489" spans="1:3" x14ac:dyDescent="0.2">
      <c r="A3489">
        <f t="shared" si="54"/>
        <v>3487</v>
      </c>
      <c r="B3489" s="28">
        <f ca="1">+IF(SIMULADOR2!$C$155&lt;TCEA!B3488+1,0,TCEA!B3488+1)</f>
        <v>48596</v>
      </c>
      <c r="C3489">
        <f ca="1">+SUMIF(SIMULADOR2!$C$36:$C$155,B3489,SIMULADOR2!$S$36:$S$155)</f>
        <v>0</v>
      </c>
    </row>
    <row r="3490" spans="1:3" x14ac:dyDescent="0.2">
      <c r="A3490">
        <f t="shared" si="54"/>
        <v>3488</v>
      </c>
      <c r="B3490" s="28">
        <f ca="1">+IF(SIMULADOR2!$C$155&lt;TCEA!B3489+1,0,TCEA!B3489+1)</f>
        <v>48597</v>
      </c>
      <c r="C3490">
        <f ca="1">+SUMIF(SIMULADOR2!$C$36:$C$155,B3490,SIMULADOR2!$S$36:$S$155)</f>
        <v>0</v>
      </c>
    </row>
    <row r="3491" spans="1:3" x14ac:dyDescent="0.2">
      <c r="A3491">
        <f t="shared" si="54"/>
        <v>3489</v>
      </c>
      <c r="B3491" s="28">
        <f ca="1">+IF(SIMULADOR2!$C$155&lt;TCEA!B3490+1,0,TCEA!B3490+1)</f>
        <v>48598</v>
      </c>
      <c r="C3491">
        <f ca="1">+SUMIF(SIMULADOR2!$C$36:$C$155,B3491,SIMULADOR2!$S$36:$S$155)</f>
        <v>0</v>
      </c>
    </row>
    <row r="3492" spans="1:3" x14ac:dyDescent="0.2">
      <c r="A3492">
        <f t="shared" si="54"/>
        <v>3490</v>
      </c>
      <c r="B3492" s="28">
        <f ca="1">+IF(SIMULADOR2!$C$155&lt;TCEA!B3491+1,0,TCEA!B3491+1)</f>
        <v>48599</v>
      </c>
      <c r="C3492">
        <f ca="1">+SUMIF(SIMULADOR2!$C$36:$C$155,B3492,SIMULADOR2!$S$36:$S$155)</f>
        <v>0</v>
      </c>
    </row>
    <row r="3493" spans="1:3" x14ac:dyDescent="0.2">
      <c r="A3493">
        <f t="shared" si="54"/>
        <v>3491</v>
      </c>
      <c r="B3493" s="28">
        <f ca="1">+IF(SIMULADOR2!$C$155&lt;TCEA!B3492+1,0,TCEA!B3492+1)</f>
        <v>48600</v>
      </c>
      <c r="C3493">
        <f ca="1">+SUMIF(SIMULADOR2!$C$36:$C$155,B3493,SIMULADOR2!$S$36:$S$155)</f>
        <v>0</v>
      </c>
    </row>
    <row r="3494" spans="1:3" x14ac:dyDescent="0.2">
      <c r="A3494">
        <f t="shared" si="54"/>
        <v>3492</v>
      </c>
      <c r="B3494" s="28">
        <f ca="1">+IF(SIMULADOR2!$C$155&lt;TCEA!B3493+1,0,TCEA!B3493+1)</f>
        <v>48601</v>
      </c>
      <c r="C3494">
        <f ca="1">+SUMIF(SIMULADOR2!$C$36:$C$155,B3494,SIMULADOR2!$S$36:$S$155)</f>
        <v>0</v>
      </c>
    </row>
    <row r="3495" spans="1:3" x14ac:dyDescent="0.2">
      <c r="A3495">
        <f t="shared" si="54"/>
        <v>3493</v>
      </c>
      <c r="B3495" s="28">
        <f ca="1">+IF(SIMULADOR2!$C$155&lt;TCEA!B3494+1,0,TCEA!B3494+1)</f>
        <v>48602</v>
      </c>
      <c r="C3495">
        <f ca="1">+SUMIF(SIMULADOR2!$C$36:$C$155,B3495,SIMULADOR2!$S$36:$S$155)</f>
        <v>0</v>
      </c>
    </row>
    <row r="3496" spans="1:3" x14ac:dyDescent="0.2">
      <c r="A3496">
        <f t="shared" si="54"/>
        <v>3494</v>
      </c>
      <c r="B3496" s="28">
        <f ca="1">+IF(SIMULADOR2!$C$155&lt;TCEA!B3495+1,0,TCEA!B3495+1)</f>
        <v>48603</v>
      </c>
      <c r="C3496">
        <f ca="1">+SUMIF(SIMULADOR2!$C$36:$C$155,B3496,SIMULADOR2!$S$36:$S$155)</f>
        <v>0</v>
      </c>
    </row>
    <row r="3497" spans="1:3" x14ac:dyDescent="0.2">
      <c r="A3497">
        <f t="shared" si="54"/>
        <v>3495</v>
      </c>
      <c r="B3497" s="28">
        <f ca="1">+IF(SIMULADOR2!$C$155&lt;TCEA!B3496+1,0,TCEA!B3496+1)</f>
        <v>48604</v>
      </c>
      <c r="C3497">
        <f ca="1">+SUMIF(SIMULADOR2!$C$36:$C$155,B3497,SIMULADOR2!$S$36:$S$155)</f>
        <v>0</v>
      </c>
    </row>
    <row r="3498" spans="1:3" x14ac:dyDescent="0.2">
      <c r="A3498">
        <f t="shared" si="54"/>
        <v>3496</v>
      </c>
      <c r="B3498" s="28">
        <f ca="1">+IF(SIMULADOR2!$C$155&lt;TCEA!B3497+1,0,TCEA!B3497+1)</f>
        <v>48605</v>
      </c>
      <c r="C3498">
        <f ca="1">+SUMIF(SIMULADOR2!$C$36:$C$155,B3498,SIMULADOR2!$S$36:$S$155)</f>
        <v>0</v>
      </c>
    </row>
    <row r="3499" spans="1:3" x14ac:dyDescent="0.2">
      <c r="A3499">
        <f t="shared" si="54"/>
        <v>3497</v>
      </c>
      <c r="B3499" s="28">
        <f ca="1">+IF(SIMULADOR2!$C$155&lt;TCEA!B3498+1,0,TCEA!B3498+1)</f>
        <v>48606</v>
      </c>
      <c r="C3499">
        <f ca="1">+SUMIF(SIMULADOR2!$C$36:$C$155,B3499,SIMULADOR2!$S$36:$S$155)</f>
        <v>0</v>
      </c>
    </row>
    <row r="3500" spans="1:3" x14ac:dyDescent="0.2">
      <c r="A3500">
        <f t="shared" si="54"/>
        <v>3498</v>
      </c>
      <c r="B3500" s="28">
        <f ca="1">+IF(SIMULADOR2!$C$155&lt;TCEA!B3499+1,0,TCEA!B3499+1)</f>
        <v>48607</v>
      </c>
      <c r="C3500">
        <f ca="1">+SUMIF(SIMULADOR2!$C$36:$C$155,B3500,SIMULADOR2!$S$36:$S$155)</f>
        <v>0</v>
      </c>
    </row>
    <row r="3501" spans="1:3" x14ac:dyDescent="0.2">
      <c r="A3501">
        <f t="shared" si="54"/>
        <v>3499</v>
      </c>
      <c r="B3501" s="28">
        <f ca="1">+IF(SIMULADOR2!$C$155&lt;TCEA!B3500+1,0,TCEA!B3500+1)</f>
        <v>48608</v>
      </c>
      <c r="C3501">
        <f ca="1">+SUMIF(SIMULADOR2!$C$36:$C$155,B3501,SIMULADOR2!$S$36:$S$155)</f>
        <v>0</v>
      </c>
    </row>
    <row r="3502" spans="1:3" x14ac:dyDescent="0.2">
      <c r="A3502">
        <f t="shared" si="54"/>
        <v>3500</v>
      </c>
      <c r="B3502" s="28">
        <f ca="1">+IF(SIMULADOR2!$C$155&lt;TCEA!B3501+1,0,TCEA!B3501+1)</f>
        <v>48609</v>
      </c>
      <c r="C3502">
        <f ca="1">+SUMIF(SIMULADOR2!$C$36:$C$155,B3502,SIMULADOR2!$S$36:$S$155)</f>
        <v>0</v>
      </c>
    </row>
    <row r="3503" spans="1:3" x14ac:dyDescent="0.2">
      <c r="A3503">
        <f t="shared" si="54"/>
        <v>3501</v>
      </c>
      <c r="B3503" s="28">
        <f ca="1">+IF(SIMULADOR2!$C$155&lt;TCEA!B3502+1,0,TCEA!B3502+1)</f>
        <v>48610</v>
      </c>
      <c r="C3503">
        <f ca="1">+SUMIF(SIMULADOR2!$C$36:$C$155,B3503,SIMULADOR2!$S$36:$S$155)</f>
        <v>0</v>
      </c>
    </row>
    <row r="3504" spans="1:3" x14ac:dyDescent="0.2">
      <c r="A3504">
        <f t="shared" si="54"/>
        <v>3502</v>
      </c>
      <c r="B3504" s="28">
        <f ca="1">+IF(SIMULADOR2!$C$155&lt;TCEA!B3503+1,0,TCEA!B3503+1)</f>
        <v>48611</v>
      </c>
      <c r="C3504">
        <f ca="1">+SUMIF(SIMULADOR2!$C$36:$C$155,B3504,SIMULADOR2!$S$36:$S$155)</f>
        <v>0</v>
      </c>
    </row>
    <row r="3505" spans="1:3" x14ac:dyDescent="0.2">
      <c r="A3505">
        <f t="shared" si="54"/>
        <v>3503</v>
      </c>
      <c r="B3505" s="28">
        <f ca="1">+IF(SIMULADOR2!$C$155&lt;TCEA!B3504+1,0,TCEA!B3504+1)</f>
        <v>48612</v>
      </c>
      <c r="C3505">
        <f ca="1">+SUMIF(SIMULADOR2!$C$36:$C$155,B3505,SIMULADOR2!$S$36:$S$155)</f>
        <v>0</v>
      </c>
    </row>
    <row r="3506" spans="1:3" x14ac:dyDescent="0.2">
      <c r="A3506">
        <f t="shared" si="54"/>
        <v>3504</v>
      </c>
      <c r="B3506" s="28">
        <f ca="1">+IF(SIMULADOR2!$C$155&lt;TCEA!B3505+1,0,TCEA!B3505+1)</f>
        <v>48613</v>
      </c>
      <c r="C3506">
        <f ca="1">+SUMIF(SIMULADOR2!$C$36:$C$155,B3506,SIMULADOR2!$S$36:$S$155)</f>
        <v>0</v>
      </c>
    </row>
    <row r="3507" spans="1:3" x14ac:dyDescent="0.2">
      <c r="A3507">
        <f t="shared" si="54"/>
        <v>3505</v>
      </c>
      <c r="B3507" s="28">
        <f ca="1">+IF(SIMULADOR2!$C$155&lt;TCEA!B3506+1,0,TCEA!B3506+1)</f>
        <v>48614</v>
      </c>
      <c r="C3507">
        <f ca="1">+SUMIF(SIMULADOR2!$C$36:$C$155,B3507,SIMULADOR2!$S$36:$S$155)</f>
        <v>0</v>
      </c>
    </row>
    <row r="3508" spans="1:3" x14ac:dyDescent="0.2">
      <c r="A3508">
        <f t="shared" si="54"/>
        <v>3506</v>
      </c>
      <c r="B3508" s="28">
        <f ca="1">+IF(SIMULADOR2!$C$155&lt;TCEA!B3507+1,0,TCEA!B3507+1)</f>
        <v>48615</v>
      </c>
      <c r="C3508">
        <f ca="1">+SUMIF(SIMULADOR2!$C$36:$C$155,B3508,SIMULADOR2!$S$36:$S$155)</f>
        <v>0</v>
      </c>
    </row>
    <row r="3509" spans="1:3" x14ac:dyDescent="0.2">
      <c r="A3509">
        <f t="shared" si="54"/>
        <v>3507</v>
      </c>
      <c r="B3509" s="28">
        <f ca="1">+IF(SIMULADOR2!$C$155&lt;TCEA!B3508+1,0,TCEA!B3508+1)</f>
        <v>48616</v>
      </c>
      <c r="C3509">
        <f ca="1">+SUMIF(SIMULADOR2!$C$36:$C$155,B3509,SIMULADOR2!$S$36:$S$155)</f>
        <v>0</v>
      </c>
    </row>
    <row r="3510" spans="1:3" x14ac:dyDescent="0.2">
      <c r="A3510">
        <f t="shared" si="54"/>
        <v>3508</v>
      </c>
      <c r="B3510" s="28">
        <f ca="1">+IF(SIMULADOR2!$C$155&lt;TCEA!B3509+1,0,TCEA!B3509+1)</f>
        <v>48617</v>
      </c>
      <c r="C3510">
        <f ca="1">+SUMIF(SIMULADOR2!$C$36:$C$155,B3510,SIMULADOR2!$S$36:$S$155)</f>
        <v>0</v>
      </c>
    </row>
    <row r="3511" spans="1:3" x14ac:dyDescent="0.2">
      <c r="A3511">
        <f t="shared" si="54"/>
        <v>3509</v>
      </c>
      <c r="B3511" s="28">
        <f ca="1">+IF(SIMULADOR2!$C$155&lt;TCEA!B3510+1,0,TCEA!B3510+1)</f>
        <v>48618</v>
      </c>
      <c r="C3511">
        <f ca="1">+SUMIF(SIMULADOR2!$C$36:$C$155,B3511,SIMULADOR2!$S$36:$S$155)</f>
        <v>0</v>
      </c>
    </row>
    <row r="3512" spans="1:3" x14ac:dyDescent="0.2">
      <c r="A3512">
        <f t="shared" si="54"/>
        <v>3510</v>
      </c>
      <c r="B3512" s="28">
        <f ca="1">+IF(SIMULADOR2!$C$155&lt;TCEA!B3511+1,0,TCEA!B3511+1)</f>
        <v>48619</v>
      </c>
      <c r="C3512">
        <f ca="1">+SUMIF(SIMULADOR2!$C$36:$C$155,B3512,SIMULADOR2!$S$36:$S$155)</f>
        <v>0</v>
      </c>
    </row>
    <row r="3513" spans="1:3" x14ac:dyDescent="0.2">
      <c r="A3513">
        <f t="shared" si="54"/>
        <v>3511</v>
      </c>
      <c r="B3513" s="28">
        <f ca="1">+IF(SIMULADOR2!$C$155&lt;TCEA!B3512+1,0,TCEA!B3512+1)</f>
        <v>48620</v>
      </c>
      <c r="C3513">
        <f ca="1">+SUMIF(SIMULADOR2!$C$36:$C$155,B3513,SIMULADOR2!$S$36:$S$155)</f>
        <v>0</v>
      </c>
    </row>
    <row r="3514" spans="1:3" x14ac:dyDescent="0.2">
      <c r="A3514">
        <f t="shared" si="54"/>
        <v>3512</v>
      </c>
      <c r="B3514" s="28">
        <f ca="1">+IF(SIMULADOR2!$C$155&lt;TCEA!B3513+1,0,TCEA!B3513+1)</f>
        <v>48621</v>
      </c>
      <c r="C3514">
        <f ca="1">+SUMIF(SIMULADOR2!$C$36:$C$155,B3514,SIMULADOR2!$S$36:$S$155)</f>
        <v>0</v>
      </c>
    </row>
    <row r="3515" spans="1:3" x14ac:dyDescent="0.2">
      <c r="A3515">
        <f t="shared" si="54"/>
        <v>3513</v>
      </c>
      <c r="B3515" s="28">
        <f ca="1">+IF(SIMULADOR2!$C$155&lt;TCEA!B3514+1,0,TCEA!B3514+1)</f>
        <v>48622</v>
      </c>
      <c r="C3515">
        <f ca="1">+SUMIF(SIMULADOR2!$C$36:$C$155,B3515,SIMULADOR2!$S$36:$S$155)</f>
        <v>0</v>
      </c>
    </row>
    <row r="3516" spans="1:3" x14ac:dyDescent="0.2">
      <c r="A3516">
        <f t="shared" si="54"/>
        <v>3514</v>
      </c>
      <c r="B3516" s="28">
        <f ca="1">+IF(SIMULADOR2!$C$155&lt;TCEA!B3515+1,0,TCEA!B3515+1)</f>
        <v>48623</v>
      </c>
      <c r="C3516">
        <f ca="1">+SUMIF(SIMULADOR2!$C$36:$C$155,B3516,SIMULADOR2!$S$36:$S$155)</f>
        <v>0</v>
      </c>
    </row>
    <row r="3517" spans="1:3" x14ac:dyDescent="0.2">
      <c r="A3517">
        <f t="shared" si="54"/>
        <v>3515</v>
      </c>
      <c r="B3517" s="28">
        <f ca="1">+IF(SIMULADOR2!$C$155&lt;TCEA!B3516+1,0,TCEA!B3516+1)</f>
        <v>48624</v>
      </c>
      <c r="C3517">
        <f ca="1">+SUMIF(SIMULADOR2!$C$36:$C$155,B3517,SIMULADOR2!$S$36:$S$155)</f>
        <v>0</v>
      </c>
    </row>
    <row r="3518" spans="1:3" x14ac:dyDescent="0.2">
      <c r="A3518">
        <f t="shared" si="54"/>
        <v>3516</v>
      </c>
      <c r="B3518" s="28">
        <f ca="1">+IF(SIMULADOR2!$C$155&lt;TCEA!B3517+1,0,TCEA!B3517+1)</f>
        <v>48625</v>
      </c>
      <c r="C3518">
        <f ca="1">+SUMIF(SIMULADOR2!$C$36:$C$155,B3518,SIMULADOR2!$S$36:$S$155)</f>
        <v>0</v>
      </c>
    </row>
    <row r="3519" spans="1:3" x14ac:dyDescent="0.2">
      <c r="A3519">
        <f t="shared" si="54"/>
        <v>3517</v>
      </c>
      <c r="B3519" s="28">
        <f ca="1">+IF(SIMULADOR2!$C$155&lt;TCEA!B3518+1,0,TCEA!B3518+1)</f>
        <v>48626</v>
      </c>
      <c r="C3519">
        <f ca="1">+SUMIF(SIMULADOR2!$C$36:$C$155,B3519,SIMULADOR2!$S$36:$S$155)</f>
        <v>0</v>
      </c>
    </row>
    <row r="3520" spans="1:3" x14ac:dyDescent="0.2">
      <c r="A3520">
        <f t="shared" si="54"/>
        <v>3518</v>
      </c>
      <c r="B3520" s="28">
        <f ca="1">+IF(SIMULADOR2!$C$155&lt;TCEA!B3519+1,0,TCEA!B3519+1)</f>
        <v>48627</v>
      </c>
      <c r="C3520">
        <f ca="1">+SUMIF(SIMULADOR2!$C$36:$C$155,B3520,SIMULADOR2!$S$36:$S$155)</f>
        <v>0</v>
      </c>
    </row>
    <row r="3521" spans="1:3" x14ac:dyDescent="0.2">
      <c r="A3521">
        <f t="shared" si="54"/>
        <v>3519</v>
      </c>
      <c r="B3521" s="28">
        <f ca="1">+IF(SIMULADOR2!$C$155&lt;TCEA!B3520+1,0,TCEA!B3520+1)</f>
        <v>48628</v>
      </c>
      <c r="C3521">
        <f ca="1">+SUMIF(SIMULADOR2!$C$36:$C$155,B3521,SIMULADOR2!$S$36:$S$155)</f>
        <v>0</v>
      </c>
    </row>
    <row r="3522" spans="1:3" x14ac:dyDescent="0.2">
      <c r="A3522">
        <f t="shared" si="54"/>
        <v>3520</v>
      </c>
      <c r="B3522" s="28">
        <f ca="1">+IF(SIMULADOR2!$C$155&lt;TCEA!B3521+1,0,TCEA!B3521+1)</f>
        <v>48629</v>
      </c>
      <c r="C3522">
        <f ca="1">+SUMIF(SIMULADOR2!$C$36:$C$155,B3522,SIMULADOR2!$S$36:$S$155)</f>
        <v>0</v>
      </c>
    </row>
    <row r="3523" spans="1:3" x14ac:dyDescent="0.2">
      <c r="A3523">
        <f t="shared" si="54"/>
        <v>3521</v>
      </c>
      <c r="B3523" s="28">
        <f ca="1">+IF(SIMULADOR2!$C$155&lt;TCEA!B3522+1,0,TCEA!B3522+1)</f>
        <v>48630</v>
      </c>
      <c r="C3523">
        <f ca="1">+SUMIF(SIMULADOR2!$C$36:$C$155,B3523,SIMULADOR2!$S$36:$S$155)</f>
        <v>0</v>
      </c>
    </row>
    <row r="3524" spans="1:3" x14ac:dyDescent="0.2">
      <c r="A3524">
        <f t="shared" si="54"/>
        <v>3522</v>
      </c>
      <c r="B3524" s="28">
        <f ca="1">+IF(SIMULADOR2!$C$155&lt;TCEA!B3523+1,0,TCEA!B3523+1)</f>
        <v>48631</v>
      </c>
      <c r="C3524">
        <f ca="1">+SUMIF(SIMULADOR2!$C$36:$C$155,B3524,SIMULADOR2!$S$36:$S$155)</f>
        <v>0</v>
      </c>
    </row>
    <row r="3525" spans="1:3" x14ac:dyDescent="0.2">
      <c r="A3525">
        <f t="shared" ref="A3525:A3588" si="55">+A3524+1</f>
        <v>3523</v>
      </c>
      <c r="B3525" s="28">
        <f ca="1">+IF(SIMULADOR2!$C$155&lt;TCEA!B3524+1,0,TCEA!B3524+1)</f>
        <v>48632</v>
      </c>
      <c r="C3525">
        <f ca="1">+SUMIF(SIMULADOR2!$C$36:$C$155,B3525,SIMULADOR2!$S$36:$S$155)</f>
        <v>0</v>
      </c>
    </row>
    <row r="3526" spans="1:3" x14ac:dyDescent="0.2">
      <c r="A3526">
        <f t="shared" si="55"/>
        <v>3524</v>
      </c>
      <c r="B3526" s="28">
        <f ca="1">+IF(SIMULADOR2!$C$155&lt;TCEA!B3525+1,0,TCEA!B3525+1)</f>
        <v>48633</v>
      </c>
      <c r="C3526">
        <f ca="1">+SUMIF(SIMULADOR2!$C$36:$C$155,B3526,SIMULADOR2!$S$36:$S$155)</f>
        <v>0</v>
      </c>
    </row>
    <row r="3527" spans="1:3" x14ac:dyDescent="0.2">
      <c r="A3527">
        <f t="shared" si="55"/>
        <v>3525</v>
      </c>
      <c r="B3527" s="28">
        <f ca="1">+IF(SIMULADOR2!$C$155&lt;TCEA!B3526+1,0,TCEA!B3526+1)</f>
        <v>48634</v>
      </c>
      <c r="C3527">
        <f ca="1">+SUMIF(SIMULADOR2!$C$36:$C$155,B3527,SIMULADOR2!$S$36:$S$155)</f>
        <v>0</v>
      </c>
    </row>
    <row r="3528" spans="1:3" x14ac:dyDescent="0.2">
      <c r="A3528">
        <f t="shared" si="55"/>
        <v>3526</v>
      </c>
      <c r="B3528" s="28">
        <f ca="1">+IF(SIMULADOR2!$C$155&lt;TCEA!B3527+1,0,TCEA!B3527+1)</f>
        <v>48635</v>
      </c>
      <c r="C3528">
        <f ca="1">+SUMIF(SIMULADOR2!$C$36:$C$155,B3528,SIMULADOR2!$S$36:$S$155)</f>
        <v>0</v>
      </c>
    </row>
    <row r="3529" spans="1:3" x14ac:dyDescent="0.2">
      <c r="A3529">
        <f t="shared" si="55"/>
        <v>3527</v>
      </c>
      <c r="B3529" s="28">
        <f ca="1">+IF(SIMULADOR2!$C$155&lt;TCEA!B3528+1,0,TCEA!B3528+1)</f>
        <v>48636</v>
      </c>
      <c r="C3529">
        <f ca="1">+SUMIF(SIMULADOR2!$C$36:$C$155,B3529,SIMULADOR2!$S$36:$S$155)</f>
        <v>0</v>
      </c>
    </row>
    <row r="3530" spans="1:3" x14ac:dyDescent="0.2">
      <c r="A3530">
        <f t="shared" si="55"/>
        <v>3528</v>
      </c>
      <c r="B3530" s="28">
        <f ca="1">+IF(SIMULADOR2!$C$155&lt;TCEA!B3529+1,0,TCEA!B3529+1)</f>
        <v>48637</v>
      </c>
      <c r="C3530">
        <f ca="1">+SUMIF(SIMULADOR2!$C$36:$C$155,B3530,SIMULADOR2!$S$36:$S$155)</f>
        <v>0</v>
      </c>
    </row>
    <row r="3531" spans="1:3" x14ac:dyDescent="0.2">
      <c r="A3531">
        <f t="shared" si="55"/>
        <v>3529</v>
      </c>
      <c r="B3531" s="28">
        <f ca="1">+IF(SIMULADOR2!$C$155&lt;TCEA!B3530+1,0,TCEA!B3530+1)</f>
        <v>48638</v>
      </c>
      <c r="C3531">
        <f ca="1">+SUMIF(SIMULADOR2!$C$36:$C$155,B3531,SIMULADOR2!$S$36:$S$155)</f>
        <v>0</v>
      </c>
    </row>
    <row r="3532" spans="1:3" x14ac:dyDescent="0.2">
      <c r="A3532">
        <f t="shared" si="55"/>
        <v>3530</v>
      </c>
      <c r="B3532" s="28">
        <f ca="1">+IF(SIMULADOR2!$C$155&lt;TCEA!B3531+1,0,TCEA!B3531+1)</f>
        <v>48639</v>
      </c>
      <c r="C3532">
        <f ca="1">+SUMIF(SIMULADOR2!$C$36:$C$155,B3532,SIMULADOR2!$S$36:$S$155)</f>
        <v>0</v>
      </c>
    </row>
    <row r="3533" spans="1:3" x14ac:dyDescent="0.2">
      <c r="A3533">
        <f t="shared" si="55"/>
        <v>3531</v>
      </c>
      <c r="B3533" s="28">
        <f ca="1">+IF(SIMULADOR2!$C$155&lt;TCEA!B3532+1,0,TCEA!B3532+1)</f>
        <v>48640</v>
      </c>
      <c r="C3533">
        <f ca="1">+SUMIF(SIMULADOR2!$C$36:$C$155,B3533,SIMULADOR2!$S$36:$S$155)</f>
        <v>0</v>
      </c>
    </row>
    <row r="3534" spans="1:3" x14ac:dyDescent="0.2">
      <c r="A3534">
        <f t="shared" si="55"/>
        <v>3532</v>
      </c>
      <c r="B3534" s="28">
        <f ca="1">+IF(SIMULADOR2!$C$155&lt;TCEA!B3533+1,0,TCEA!B3533+1)</f>
        <v>48641</v>
      </c>
      <c r="C3534">
        <f ca="1">+SUMIF(SIMULADOR2!$C$36:$C$155,B3534,SIMULADOR2!$S$36:$S$155)</f>
        <v>0</v>
      </c>
    </row>
    <row r="3535" spans="1:3" x14ac:dyDescent="0.2">
      <c r="A3535">
        <f t="shared" si="55"/>
        <v>3533</v>
      </c>
      <c r="B3535" s="28">
        <f ca="1">+IF(SIMULADOR2!$C$155&lt;TCEA!B3534+1,0,TCEA!B3534+1)</f>
        <v>48642</v>
      </c>
      <c r="C3535">
        <f ca="1">+SUMIF(SIMULADOR2!$C$36:$C$155,B3535,SIMULADOR2!$S$36:$S$155)</f>
        <v>0</v>
      </c>
    </row>
    <row r="3536" spans="1:3" x14ac:dyDescent="0.2">
      <c r="A3536">
        <f t="shared" si="55"/>
        <v>3534</v>
      </c>
      <c r="B3536" s="28">
        <f ca="1">+IF(SIMULADOR2!$C$155&lt;TCEA!B3535+1,0,TCEA!B3535+1)</f>
        <v>48643</v>
      </c>
      <c r="C3536">
        <f ca="1">+SUMIF(SIMULADOR2!$C$36:$C$155,B3536,SIMULADOR2!$S$36:$S$155)</f>
        <v>0</v>
      </c>
    </row>
    <row r="3537" spans="1:3" x14ac:dyDescent="0.2">
      <c r="A3537">
        <f t="shared" si="55"/>
        <v>3535</v>
      </c>
      <c r="B3537" s="28">
        <f ca="1">+IF(SIMULADOR2!$C$155&lt;TCEA!B3536+1,0,TCEA!B3536+1)</f>
        <v>48644</v>
      </c>
      <c r="C3537">
        <f ca="1">+SUMIF(SIMULADOR2!$C$36:$C$155,B3537,SIMULADOR2!$S$36:$S$155)</f>
        <v>0</v>
      </c>
    </row>
    <row r="3538" spans="1:3" x14ac:dyDescent="0.2">
      <c r="A3538">
        <f t="shared" si="55"/>
        <v>3536</v>
      </c>
      <c r="B3538" s="28">
        <f ca="1">+IF(SIMULADOR2!$C$155&lt;TCEA!B3537+1,0,TCEA!B3537+1)</f>
        <v>48645</v>
      </c>
      <c r="C3538">
        <f ca="1">+SUMIF(SIMULADOR2!$C$36:$C$155,B3538,SIMULADOR2!$S$36:$S$155)</f>
        <v>0</v>
      </c>
    </row>
    <row r="3539" spans="1:3" x14ac:dyDescent="0.2">
      <c r="A3539">
        <f t="shared" si="55"/>
        <v>3537</v>
      </c>
      <c r="B3539" s="28">
        <f ca="1">+IF(SIMULADOR2!$C$155&lt;TCEA!B3538+1,0,TCEA!B3538+1)</f>
        <v>48646</v>
      </c>
      <c r="C3539">
        <f ca="1">+SUMIF(SIMULADOR2!$C$36:$C$155,B3539,SIMULADOR2!$S$36:$S$155)</f>
        <v>0</v>
      </c>
    </row>
    <row r="3540" spans="1:3" x14ac:dyDescent="0.2">
      <c r="A3540">
        <f t="shared" si="55"/>
        <v>3538</v>
      </c>
      <c r="B3540" s="28">
        <f ca="1">+IF(SIMULADOR2!$C$155&lt;TCEA!B3539+1,0,TCEA!B3539+1)</f>
        <v>48647</v>
      </c>
      <c r="C3540">
        <f ca="1">+SUMIF(SIMULADOR2!$C$36:$C$155,B3540,SIMULADOR2!$S$36:$S$155)</f>
        <v>0</v>
      </c>
    </row>
    <row r="3541" spans="1:3" x14ac:dyDescent="0.2">
      <c r="A3541">
        <f t="shared" si="55"/>
        <v>3539</v>
      </c>
      <c r="B3541" s="28">
        <f ca="1">+IF(SIMULADOR2!$C$155&lt;TCEA!B3540+1,0,TCEA!B3540+1)</f>
        <v>48648</v>
      </c>
      <c r="C3541">
        <f ca="1">+SUMIF(SIMULADOR2!$C$36:$C$155,B3541,SIMULADOR2!$S$36:$S$155)</f>
        <v>0</v>
      </c>
    </row>
    <row r="3542" spans="1:3" x14ac:dyDescent="0.2">
      <c r="A3542">
        <f t="shared" si="55"/>
        <v>3540</v>
      </c>
      <c r="B3542" s="28">
        <f ca="1">+IF(SIMULADOR2!$C$155&lt;TCEA!B3541+1,0,TCEA!B3541+1)</f>
        <v>48649</v>
      </c>
      <c r="C3542">
        <f ca="1">+SUMIF(SIMULADOR2!$C$36:$C$155,B3542,SIMULADOR2!$S$36:$S$155)</f>
        <v>0</v>
      </c>
    </row>
    <row r="3543" spans="1:3" x14ac:dyDescent="0.2">
      <c r="A3543">
        <f t="shared" si="55"/>
        <v>3541</v>
      </c>
      <c r="B3543" s="28">
        <f ca="1">+IF(SIMULADOR2!$C$155&lt;TCEA!B3542+1,0,TCEA!B3542+1)</f>
        <v>48650</v>
      </c>
      <c r="C3543">
        <f ca="1">+SUMIF(SIMULADOR2!$C$36:$C$155,B3543,SIMULADOR2!$S$36:$S$155)</f>
        <v>0</v>
      </c>
    </row>
    <row r="3544" spans="1:3" x14ac:dyDescent="0.2">
      <c r="A3544">
        <f t="shared" si="55"/>
        <v>3542</v>
      </c>
      <c r="B3544" s="28">
        <f ca="1">+IF(SIMULADOR2!$C$155&lt;TCEA!B3543+1,0,TCEA!B3543+1)</f>
        <v>48651</v>
      </c>
      <c r="C3544">
        <f ca="1">+SUMIF(SIMULADOR2!$C$36:$C$155,B3544,SIMULADOR2!$S$36:$S$155)</f>
        <v>0</v>
      </c>
    </row>
    <row r="3545" spans="1:3" x14ac:dyDescent="0.2">
      <c r="A3545">
        <f t="shared" si="55"/>
        <v>3543</v>
      </c>
      <c r="B3545" s="28">
        <f ca="1">+IF(SIMULADOR2!$C$155&lt;TCEA!B3544+1,0,TCEA!B3544+1)</f>
        <v>48652</v>
      </c>
      <c r="C3545">
        <f ca="1">+SUMIF(SIMULADOR2!$C$36:$C$155,B3545,SIMULADOR2!$S$36:$S$155)</f>
        <v>0</v>
      </c>
    </row>
    <row r="3546" spans="1:3" x14ac:dyDescent="0.2">
      <c r="A3546">
        <f t="shared" si="55"/>
        <v>3544</v>
      </c>
      <c r="B3546" s="28">
        <f ca="1">+IF(SIMULADOR2!$C$155&lt;TCEA!B3545+1,0,TCEA!B3545+1)</f>
        <v>48653</v>
      </c>
      <c r="C3546">
        <f ca="1">+SUMIF(SIMULADOR2!$C$36:$C$155,B3546,SIMULADOR2!$S$36:$S$155)</f>
        <v>0</v>
      </c>
    </row>
    <row r="3547" spans="1:3" x14ac:dyDescent="0.2">
      <c r="A3547">
        <f t="shared" si="55"/>
        <v>3545</v>
      </c>
      <c r="B3547" s="28">
        <f ca="1">+IF(SIMULADOR2!$C$155&lt;TCEA!B3546+1,0,TCEA!B3546+1)</f>
        <v>48654</v>
      </c>
      <c r="C3547">
        <f ca="1">+SUMIF(SIMULADOR2!$C$36:$C$155,B3547,SIMULADOR2!$S$36:$S$155)</f>
        <v>0</v>
      </c>
    </row>
    <row r="3548" spans="1:3" x14ac:dyDescent="0.2">
      <c r="A3548">
        <f t="shared" si="55"/>
        <v>3546</v>
      </c>
      <c r="B3548" s="28">
        <f ca="1">+IF(SIMULADOR2!$C$155&lt;TCEA!B3547+1,0,TCEA!B3547+1)</f>
        <v>48655</v>
      </c>
      <c r="C3548">
        <f ca="1">+SUMIF(SIMULADOR2!$C$36:$C$155,B3548,SIMULADOR2!$S$36:$S$155)</f>
        <v>0</v>
      </c>
    </row>
    <row r="3549" spans="1:3" x14ac:dyDescent="0.2">
      <c r="A3549">
        <f t="shared" si="55"/>
        <v>3547</v>
      </c>
      <c r="B3549" s="28">
        <f ca="1">+IF(SIMULADOR2!$C$155&lt;TCEA!B3548+1,0,TCEA!B3548+1)</f>
        <v>48656</v>
      </c>
      <c r="C3549">
        <f ca="1">+SUMIF(SIMULADOR2!$C$36:$C$155,B3549,SIMULADOR2!$S$36:$S$155)</f>
        <v>0</v>
      </c>
    </row>
    <row r="3550" spans="1:3" x14ac:dyDescent="0.2">
      <c r="A3550">
        <f t="shared" si="55"/>
        <v>3548</v>
      </c>
      <c r="B3550" s="28">
        <f ca="1">+IF(SIMULADOR2!$C$155&lt;TCEA!B3549+1,0,TCEA!B3549+1)</f>
        <v>48657</v>
      </c>
      <c r="C3550">
        <f ca="1">+SUMIF(SIMULADOR2!$C$36:$C$155,B3550,SIMULADOR2!$S$36:$S$155)</f>
        <v>0</v>
      </c>
    </row>
    <row r="3551" spans="1:3" x14ac:dyDescent="0.2">
      <c r="A3551">
        <f t="shared" si="55"/>
        <v>3549</v>
      </c>
      <c r="B3551" s="28">
        <f ca="1">+IF(SIMULADOR2!$C$155&lt;TCEA!B3550+1,0,TCEA!B3550+1)</f>
        <v>48658</v>
      </c>
      <c r="C3551">
        <f ca="1">+SUMIF(SIMULADOR2!$C$36:$C$155,B3551,SIMULADOR2!$S$36:$S$155)</f>
        <v>0</v>
      </c>
    </row>
    <row r="3552" spans="1:3" x14ac:dyDescent="0.2">
      <c r="A3552">
        <f t="shared" si="55"/>
        <v>3550</v>
      </c>
      <c r="B3552" s="28">
        <f ca="1">+IF(SIMULADOR2!$C$155&lt;TCEA!B3551+1,0,TCEA!B3551+1)</f>
        <v>48659</v>
      </c>
      <c r="C3552">
        <f ca="1">+SUMIF(SIMULADOR2!$C$36:$C$155,B3552,SIMULADOR2!$S$36:$S$155)</f>
        <v>0</v>
      </c>
    </row>
    <row r="3553" spans="1:3" x14ac:dyDescent="0.2">
      <c r="A3553">
        <f t="shared" si="55"/>
        <v>3551</v>
      </c>
      <c r="B3553" s="28">
        <f ca="1">+IF(SIMULADOR2!$C$155&lt;TCEA!B3552+1,0,TCEA!B3552+1)</f>
        <v>48660</v>
      </c>
      <c r="C3553">
        <f ca="1">+SUMIF(SIMULADOR2!$C$36:$C$155,B3553,SIMULADOR2!$S$36:$S$155)</f>
        <v>0</v>
      </c>
    </row>
    <row r="3554" spans="1:3" x14ac:dyDescent="0.2">
      <c r="A3554">
        <f t="shared" si="55"/>
        <v>3552</v>
      </c>
      <c r="B3554" s="28">
        <f ca="1">+IF(SIMULADOR2!$C$155&lt;TCEA!B3553+1,0,TCEA!B3553+1)</f>
        <v>48661</v>
      </c>
      <c r="C3554">
        <f ca="1">+SUMIF(SIMULADOR2!$C$36:$C$155,B3554,SIMULADOR2!$S$36:$S$155)</f>
        <v>0</v>
      </c>
    </row>
    <row r="3555" spans="1:3" x14ac:dyDescent="0.2">
      <c r="A3555">
        <f t="shared" si="55"/>
        <v>3553</v>
      </c>
      <c r="B3555" s="28">
        <f ca="1">+IF(SIMULADOR2!$C$155&lt;TCEA!B3554+1,0,TCEA!B3554+1)</f>
        <v>48662</v>
      </c>
      <c r="C3555">
        <f ca="1">+SUMIF(SIMULADOR2!$C$36:$C$155,B3555,SIMULADOR2!$S$36:$S$155)</f>
        <v>0</v>
      </c>
    </row>
    <row r="3556" spans="1:3" x14ac:dyDescent="0.2">
      <c r="A3556">
        <f t="shared" si="55"/>
        <v>3554</v>
      </c>
      <c r="B3556" s="28">
        <f ca="1">+IF(SIMULADOR2!$C$155&lt;TCEA!B3555+1,0,TCEA!B3555+1)</f>
        <v>48663</v>
      </c>
      <c r="C3556">
        <f ca="1">+SUMIF(SIMULADOR2!$C$36:$C$155,B3556,SIMULADOR2!$S$36:$S$155)</f>
        <v>0</v>
      </c>
    </row>
    <row r="3557" spans="1:3" x14ac:dyDescent="0.2">
      <c r="A3557">
        <f t="shared" si="55"/>
        <v>3555</v>
      </c>
      <c r="B3557" s="28">
        <f ca="1">+IF(SIMULADOR2!$C$155&lt;TCEA!B3556+1,0,TCEA!B3556+1)</f>
        <v>48664</v>
      </c>
      <c r="C3557">
        <f ca="1">+SUMIF(SIMULADOR2!$C$36:$C$155,B3557,SIMULADOR2!$S$36:$S$155)</f>
        <v>0</v>
      </c>
    </row>
    <row r="3558" spans="1:3" x14ac:dyDescent="0.2">
      <c r="A3558">
        <f t="shared" si="55"/>
        <v>3556</v>
      </c>
      <c r="B3558" s="28">
        <f ca="1">+IF(SIMULADOR2!$C$155&lt;TCEA!B3557+1,0,TCEA!B3557+1)</f>
        <v>48665</v>
      </c>
      <c r="C3558">
        <f ca="1">+SUMIF(SIMULADOR2!$C$36:$C$155,B3558,SIMULADOR2!$S$36:$S$155)</f>
        <v>0</v>
      </c>
    </row>
    <row r="3559" spans="1:3" x14ac:dyDescent="0.2">
      <c r="A3559">
        <f t="shared" si="55"/>
        <v>3557</v>
      </c>
      <c r="B3559" s="28">
        <f ca="1">+IF(SIMULADOR2!$C$155&lt;TCEA!B3558+1,0,TCEA!B3558+1)</f>
        <v>48666</v>
      </c>
      <c r="C3559">
        <f ca="1">+SUMIF(SIMULADOR2!$C$36:$C$155,B3559,SIMULADOR2!$S$36:$S$155)</f>
        <v>0</v>
      </c>
    </row>
    <row r="3560" spans="1:3" x14ac:dyDescent="0.2">
      <c r="A3560">
        <f t="shared" si="55"/>
        <v>3558</v>
      </c>
      <c r="B3560" s="28">
        <f ca="1">+IF(SIMULADOR2!$C$155&lt;TCEA!B3559+1,0,TCEA!B3559+1)</f>
        <v>48667</v>
      </c>
      <c r="C3560">
        <f ca="1">+SUMIF(SIMULADOR2!$C$36:$C$155,B3560,SIMULADOR2!$S$36:$S$155)</f>
        <v>0</v>
      </c>
    </row>
    <row r="3561" spans="1:3" x14ac:dyDescent="0.2">
      <c r="A3561">
        <f t="shared" si="55"/>
        <v>3559</v>
      </c>
      <c r="B3561" s="28">
        <f ca="1">+IF(SIMULADOR2!$C$155&lt;TCEA!B3560+1,0,TCEA!B3560+1)</f>
        <v>48668</v>
      </c>
      <c r="C3561">
        <f ca="1">+SUMIF(SIMULADOR2!$C$36:$C$155,B3561,SIMULADOR2!$S$36:$S$155)</f>
        <v>0</v>
      </c>
    </row>
    <row r="3562" spans="1:3" x14ac:dyDescent="0.2">
      <c r="A3562">
        <f t="shared" si="55"/>
        <v>3560</v>
      </c>
      <c r="B3562" s="28">
        <f ca="1">+IF(SIMULADOR2!$C$155&lt;TCEA!B3561+1,0,TCEA!B3561+1)</f>
        <v>48669</v>
      </c>
      <c r="C3562">
        <f ca="1">+SUMIF(SIMULADOR2!$C$36:$C$155,B3562,SIMULADOR2!$S$36:$S$155)</f>
        <v>0</v>
      </c>
    </row>
    <row r="3563" spans="1:3" x14ac:dyDescent="0.2">
      <c r="A3563">
        <f t="shared" si="55"/>
        <v>3561</v>
      </c>
      <c r="B3563" s="28">
        <f ca="1">+IF(SIMULADOR2!$C$155&lt;TCEA!B3562+1,0,TCEA!B3562+1)</f>
        <v>48670</v>
      </c>
      <c r="C3563">
        <f ca="1">+SUMIF(SIMULADOR2!$C$36:$C$155,B3563,SIMULADOR2!$S$36:$S$155)</f>
        <v>0</v>
      </c>
    </row>
    <row r="3564" spans="1:3" x14ac:dyDescent="0.2">
      <c r="A3564">
        <f t="shared" si="55"/>
        <v>3562</v>
      </c>
      <c r="B3564" s="28">
        <f ca="1">+IF(SIMULADOR2!$C$155&lt;TCEA!B3563+1,0,TCEA!B3563+1)</f>
        <v>48671</v>
      </c>
      <c r="C3564">
        <f ca="1">+SUMIF(SIMULADOR2!$C$36:$C$155,B3564,SIMULADOR2!$S$36:$S$155)</f>
        <v>0</v>
      </c>
    </row>
    <row r="3565" spans="1:3" x14ac:dyDescent="0.2">
      <c r="A3565">
        <f t="shared" si="55"/>
        <v>3563</v>
      </c>
      <c r="B3565" s="28">
        <f ca="1">+IF(SIMULADOR2!$C$155&lt;TCEA!B3564+1,0,TCEA!B3564+1)</f>
        <v>48672</v>
      </c>
      <c r="C3565">
        <f ca="1">+SUMIF(SIMULADOR2!$C$36:$C$155,B3565,SIMULADOR2!$S$36:$S$155)</f>
        <v>0</v>
      </c>
    </row>
    <row r="3566" spans="1:3" x14ac:dyDescent="0.2">
      <c r="A3566">
        <f t="shared" si="55"/>
        <v>3564</v>
      </c>
      <c r="B3566" s="28">
        <f ca="1">+IF(SIMULADOR2!$C$155&lt;TCEA!B3565+1,0,TCEA!B3565+1)</f>
        <v>48673</v>
      </c>
      <c r="C3566">
        <f ca="1">+SUMIF(SIMULADOR2!$C$36:$C$155,B3566,SIMULADOR2!$S$36:$S$155)</f>
        <v>0</v>
      </c>
    </row>
    <row r="3567" spans="1:3" x14ac:dyDescent="0.2">
      <c r="A3567">
        <f t="shared" si="55"/>
        <v>3565</v>
      </c>
      <c r="B3567" s="28">
        <f ca="1">+IF(SIMULADOR2!$C$155&lt;TCEA!B3566+1,0,TCEA!B3566+1)</f>
        <v>48674</v>
      </c>
      <c r="C3567">
        <f ca="1">+SUMIF(SIMULADOR2!$C$36:$C$155,B3567,SIMULADOR2!$S$36:$S$155)</f>
        <v>0</v>
      </c>
    </row>
    <row r="3568" spans="1:3" x14ac:dyDescent="0.2">
      <c r="A3568">
        <f t="shared" si="55"/>
        <v>3566</v>
      </c>
      <c r="B3568" s="28">
        <f ca="1">+IF(SIMULADOR2!$C$155&lt;TCEA!B3567+1,0,TCEA!B3567+1)</f>
        <v>48675</v>
      </c>
      <c r="C3568">
        <f ca="1">+SUMIF(SIMULADOR2!$C$36:$C$155,B3568,SIMULADOR2!$S$36:$S$155)</f>
        <v>0</v>
      </c>
    </row>
    <row r="3569" spans="1:3" x14ac:dyDescent="0.2">
      <c r="A3569">
        <f t="shared" si="55"/>
        <v>3567</v>
      </c>
      <c r="B3569" s="28">
        <f ca="1">+IF(SIMULADOR2!$C$155&lt;TCEA!B3568+1,0,TCEA!B3568+1)</f>
        <v>48676</v>
      </c>
      <c r="C3569">
        <f ca="1">+SUMIF(SIMULADOR2!$C$36:$C$155,B3569,SIMULADOR2!$S$36:$S$155)</f>
        <v>0</v>
      </c>
    </row>
    <row r="3570" spans="1:3" x14ac:dyDescent="0.2">
      <c r="A3570">
        <f t="shared" si="55"/>
        <v>3568</v>
      </c>
      <c r="B3570" s="28">
        <f ca="1">+IF(SIMULADOR2!$C$155&lt;TCEA!B3569+1,0,TCEA!B3569+1)</f>
        <v>48677</v>
      </c>
      <c r="C3570">
        <f ca="1">+SUMIF(SIMULADOR2!$C$36:$C$155,B3570,SIMULADOR2!$S$36:$S$155)</f>
        <v>0</v>
      </c>
    </row>
    <row r="3571" spans="1:3" x14ac:dyDescent="0.2">
      <c r="A3571">
        <f t="shared" si="55"/>
        <v>3569</v>
      </c>
      <c r="B3571" s="28">
        <f ca="1">+IF(SIMULADOR2!$C$155&lt;TCEA!B3570+1,0,TCEA!B3570+1)</f>
        <v>48678</v>
      </c>
      <c r="C3571">
        <f ca="1">+SUMIF(SIMULADOR2!$C$36:$C$155,B3571,SIMULADOR2!$S$36:$S$155)</f>
        <v>0</v>
      </c>
    </row>
    <row r="3572" spans="1:3" x14ac:dyDescent="0.2">
      <c r="A3572">
        <f t="shared" si="55"/>
        <v>3570</v>
      </c>
      <c r="B3572" s="28">
        <f ca="1">+IF(SIMULADOR2!$C$155&lt;TCEA!B3571+1,0,TCEA!B3571+1)</f>
        <v>48679</v>
      </c>
      <c r="C3572">
        <f ca="1">+SUMIF(SIMULADOR2!$C$36:$C$155,B3572,SIMULADOR2!$S$36:$S$155)</f>
        <v>0</v>
      </c>
    </row>
    <row r="3573" spans="1:3" x14ac:dyDescent="0.2">
      <c r="A3573">
        <f t="shared" si="55"/>
        <v>3571</v>
      </c>
      <c r="B3573" s="28">
        <f ca="1">+IF(SIMULADOR2!$C$155&lt;TCEA!B3572+1,0,TCEA!B3572+1)</f>
        <v>48680</v>
      </c>
      <c r="C3573">
        <f ca="1">+SUMIF(SIMULADOR2!$C$36:$C$155,B3573,SIMULADOR2!$S$36:$S$155)</f>
        <v>0</v>
      </c>
    </row>
    <row r="3574" spans="1:3" x14ac:dyDescent="0.2">
      <c r="A3574">
        <f t="shared" si="55"/>
        <v>3572</v>
      </c>
      <c r="B3574" s="28">
        <f ca="1">+IF(SIMULADOR2!$C$155&lt;TCEA!B3573+1,0,TCEA!B3573+1)</f>
        <v>48681</v>
      </c>
      <c r="C3574">
        <f ca="1">+SUMIF(SIMULADOR2!$C$36:$C$155,B3574,SIMULADOR2!$S$36:$S$155)</f>
        <v>0</v>
      </c>
    </row>
    <row r="3575" spans="1:3" x14ac:dyDescent="0.2">
      <c r="A3575">
        <f t="shared" si="55"/>
        <v>3573</v>
      </c>
      <c r="B3575" s="28">
        <f ca="1">+IF(SIMULADOR2!$C$155&lt;TCEA!B3574+1,0,TCEA!B3574+1)</f>
        <v>48682</v>
      </c>
      <c r="C3575">
        <f ca="1">+SUMIF(SIMULADOR2!$C$36:$C$155,B3575,SIMULADOR2!$S$36:$S$155)</f>
        <v>0</v>
      </c>
    </row>
    <row r="3576" spans="1:3" x14ac:dyDescent="0.2">
      <c r="A3576">
        <f t="shared" si="55"/>
        <v>3574</v>
      </c>
      <c r="B3576" s="28">
        <f ca="1">+IF(SIMULADOR2!$C$155&lt;TCEA!B3575+1,0,TCEA!B3575+1)</f>
        <v>48683</v>
      </c>
      <c r="C3576">
        <f ca="1">+SUMIF(SIMULADOR2!$C$36:$C$155,B3576,SIMULADOR2!$S$36:$S$155)</f>
        <v>0</v>
      </c>
    </row>
    <row r="3577" spans="1:3" x14ac:dyDescent="0.2">
      <c r="A3577">
        <f t="shared" si="55"/>
        <v>3575</v>
      </c>
      <c r="B3577" s="28">
        <f ca="1">+IF(SIMULADOR2!$C$155&lt;TCEA!B3576+1,0,TCEA!B3576+1)</f>
        <v>48684</v>
      </c>
      <c r="C3577">
        <f ca="1">+SUMIF(SIMULADOR2!$C$36:$C$155,B3577,SIMULADOR2!$S$36:$S$155)</f>
        <v>0</v>
      </c>
    </row>
    <row r="3578" spans="1:3" x14ac:dyDescent="0.2">
      <c r="A3578">
        <f t="shared" si="55"/>
        <v>3576</v>
      </c>
      <c r="B3578" s="28">
        <f ca="1">+IF(SIMULADOR2!$C$155&lt;TCEA!B3577+1,0,TCEA!B3577+1)</f>
        <v>48685</v>
      </c>
      <c r="C3578">
        <f ca="1">+SUMIF(SIMULADOR2!$C$36:$C$155,B3578,SIMULADOR2!$S$36:$S$155)</f>
        <v>0</v>
      </c>
    </row>
    <row r="3579" spans="1:3" x14ac:dyDescent="0.2">
      <c r="A3579">
        <f t="shared" si="55"/>
        <v>3577</v>
      </c>
      <c r="B3579" s="28">
        <f ca="1">+IF(SIMULADOR2!$C$155&lt;TCEA!B3578+1,0,TCEA!B3578+1)</f>
        <v>48686</v>
      </c>
      <c r="C3579">
        <f ca="1">+SUMIF(SIMULADOR2!$C$36:$C$155,B3579,SIMULADOR2!$S$36:$S$155)</f>
        <v>0</v>
      </c>
    </row>
    <row r="3580" spans="1:3" x14ac:dyDescent="0.2">
      <c r="A3580">
        <f t="shared" si="55"/>
        <v>3578</v>
      </c>
      <c r="B3580" s="28">
        <f ca="1">+IF(SIMULADOR2!$C$155&lt;TCEA!B3579+1,0,TCEA!B3579+1)</f>
        <v>48687</v>
      </c>
      <c r="C3580">
        <f ca="1">+SUMIF(SIMULADOR2!$C$36:$C$155,B3580,SIMULADOR2!$S$36:$S$155)</f>
        <v>0</v>
      </c>
    </row>
    <row r="3581" spans="1:3" x14ac:dyDescent="0.2">
      <c r="A3581">
        <f t="shared" si="55"/>
        <v>3579</v>
      </c>
      <c r="B3581" s="28">
        <f ca="1">+IF(SIMULADOR2!$C$155&lt;TCEA!B3580+1,0,TCEA!B3580+1)</f>
        <v>48688</v>
      </c>
      <c r="C3581">
        <f ca="1">+SUMIF(SIMULADOR2!$C$36:$C$155,B3581,SIMULADOR2!$S$36:$S$155)</f>
        <v>0</v>
      </c>
    </row>
    <row r="3582" spans="1:3" x14ac:dyDescent="0.2">
      <c r="A3582">
        <f t="shared" si="55"/>
        <v>3580</v>
      </c>
      <c r="B3582" s="28">
        <f ca="1">+IF(SIMULADOR2!$C$155&lt;TCEA!B3581+1,0,TCEA!B3581+1)</f>
        <v>48689</v>
      </c>
      <c r="C3582">
        <f ca="1">+SUMIF(SIMULADOR2!$C$36:$C$155,B3582,SIMULADOR2!$S$36:$S$155)</f>
        <v>0</v>
      </c>
    </row>
    <row r="3583" spans="1:3" x14ac:dyDescent="0.2">
      <c r="A3583">
        <f t="shared" si="55"/>
        <v>3581</v>
      </c>
      <c r="B3583" s="28">
        <f ca="1">+IF(SIMULADOR2!$C$155&lt;TCEA!B3582+1,0,TCEA!B3582+1)</f>
        <v>48690</v>
      </c>
      <c r="C3583">
        <f ca="1">+SUMIF(SIMULADOR2!$C$36:$C$155,B3583,SIMULADOR2!$S$36:$S$155)</f>
        <v>0</v>
      </c>
    </row>
    <row r="3584" spans="1:3" x14ac:dyDescent="0.2">
      <c r="A3584">
        <f t="shared" si="55"/>
        <v>3582</v>
      </c>
      <c r="B3584" s="28">
        <f ca="1">+IF(SIMULADOR2!$C$155&lt;TCEA!B3583+1,0,TCEA!B3583+1)</f>
        <v>48691</v>
      </c>
      <c r="C3584">
        <f ca="1">+SUMIF(SIMULADOR2!$C$36:$C$155,B3584,SIMULADOR2!$S$36:$S$155)</f>
        <v>0</v>
      </c>
    </row>
    <row r="3585" spans="1:3" x14ac:dyDescent="0.2">
      <c r="A3585">
        <f t="shared" si="55"/>
        <v>3583</v>
      </c>
      <c r="B3585" s="28">
        <f ca="1">+IF(SIMULADOR2!$C$155&lt;TCEA!B3584+1,0,TCEA!B3584+1)</f>
        <v>48692</v>
      </c>
      <c r="C3585">
        <f ca="1">+SUMIF(SIMULADOR2!$C$36:$C$155,B3585,SIMULADOR2!$S$36:$S$155)</f>
        <v>0</v>
      </c>
    </row>
    <row r="3586" spans="1:3" x14ac:dyDescent="0.2">
      <c r="A3586">
        <f t="shared" si="55"/>
        <v>3584</v>
      </c>
      <c r="B3586" s="28">
        <f ca="1">+IF(SIMULADOR2!$C$155&lt;TCEA!B3585+1,0,TCEA!B3585+1)</f>
        <v>48693</v>
      </c>
      <c r="C3586">
        <f ca="1">+SUMIF(SIMULADOR2!$C$36:$C$155,B3586,SIMULADOR2!$S$36:$S$155)</f>
        <v>0</v>
      </c>
    </row>
    <row r="3587" spans="1:3" x14ac:dyDescent="0.2">
      <c r="A3587">
        <f t="shared" si="55"/>
        <v>3585</v>
      </c>
      <c r="B3587" s="28">
        <f ca="1">+IF(SIMULADOR2!$C$155&lt;TCEA!B3586+1,0,TCEA!B3586+1)</f>
        <v>48694</v>
      </c>
      <c r="C3587">
        <f ca="1">+SUMIF(SIMULADOR2!$C$36:$C$155,B3587,SIMULADOR2!$S$36:$S$155)</f>
        <v>0</v>
      </c>
    </row>
    <row r="3588" spans="1:3" x14ac:dyDescent="0.2">
      <c r="A3588">
        <f t="shared" si="55"/>
        <v>3586</v>
      </c>
      <c r="B3588" s="28">
        <f ca="1">+IF(SIMULADOR2!$C$155&lt;TCEA!B3587+1,0,TCEA!B3587+1)</f>
        <v>48695</v>
      </c>
      <c r="C3588">
        <f ca="1">+SUMIF(SIMULADOR2!$C$36:$C$155,B3588,SIMULADOR2!$S$36:$S$155)</f>
        <v>0</v>
      </c>
    </row>
    <row r="3589" spans="1:3" x14ac:dyDescent="0.2">
      <c r="A3589">
        <f t="shared" ref="A3589:A3626" si="56">+A3588+1</f>
        <v>3587</v>
      </c>
      <c r="B3589" s="28">
        <f ca="1">+IF(SIMULADOR2!$C$155&lt;TCEA!B3588+1,0,TCEA!B3588+1)</f>
        <v>48696</v>
      </c>
      <c r="C3589">
        <f ca="1">+SUMIF(SIMULADOR2!$C$36:$C$155,B3589,SIMULADOR2!$S$36:$S$155)</f>
        <v>0</v>
      </c>
    </row>
    <row r="3590" spans="1:3" x14ac:dyDescent="0.2">
      <c r="A3590">
        <f t="shared" si="56"/>
        <v>3588</v>
      </c>
      <c r="B3590" s="28">
        <f ca="1">+IF(SIMULADOR2!$C$155&lt;TCEA!B3589+1,0,TCEA!B3589+1)</f>
        <v>48697</v>
      </c>
      <c r="C3590">
        <f ca="1">+SUMIF(SIMULADOR2!$C$36:$C$155,B3590,SIMULADOR2!$S$36:$S$155)</f>
        <v>0</v>
      </c>
    </row>
    <row r="3591" spans="1:3" x14ac:dyDescent="0.2">
      <c r="A3591">
        <f t="shared" si="56"/>
        <v>3589</v>
      </c>
      <c r="B3591" s="28">
        <f ca="1">+IF(SIMULADOR2!$C$155&lt;TCEA!B3590+1,0,TCEA!B3590+1)</f>
        <v>48698</v>
      </c>
      <c r="C3591">
        <f ca="1">+SUMIF(SIMULADOR2!$C$36:$C$155,B3591,SIMULADOR2!$S$36:$S$155)</f>
        <v>0</v>
      </c>
    </row>
    <row r="3592" spans="1:3" x14ac:dyDescent="0.2">
      <c r="A3592">
        <f t="shared" si="56"/>
        <v>3590</v>
      </c>
      <c r="B3592" s="28">
        <f ca="1">+IF(SIMULADOR2!$C$155&lt;TCEA!B3591+1,0,TCEA!B3591+1)</f>
        <v>48699</v>
      </c>
      <c r="C3592">
        <f ca="1">+SUMIF(SIMULADOR2!$C$36:$C$155,B3592,SIMULADOR2!$S$36:$S$155)</f>
        <v>0</v>
      </c>
    </row>
    <row r="3593" spans="1:3" x14ac:dyDescent="0.2">
      <c r="A3593">
        <f t="shared" si="56"/>
        <v>3591</v>
      </c>
      <c r="B3593" s="28">
        <f ca="1">+IF(SIMULADOR2!$C$155&lt;TCEA!B3592+1,0,TCEA!B3592+1)</f>
        <v>48700</v>
      </c>
      <c r="C3593">
        <f ca="1">+SUMIF(SIMULADOR2!$C$36:$C$155,B3593,SIMULADOR2!$S$36:$S$155)</f>
        <v>0</v>
      </c>
    </row>
    <row r="3594" spans="1:3" x14ac:dyDescent="0.2">
      <c r="A3594">
        <f t="shared" si="56"/>
        <v>3592</v>
      </c>
      <c r="B3594" s="28">
        <f ca="1">+IF(SIMULADOR2!$C$155&lt;TCEA!B3593+1,0,TCEA!B3593+1)</f>
        <v>48701</v>
      </c>
      <c r="C3594">
        <f ca="1">+SUMIF(SIMULADOR2!$C$36:$C$155,B3594,SIMULADOR2!$S$36:$S$155)</f>
        <v>0</v>
      </c>
    </row>
    <row r="3595" spans="1:3" x14ac:dyDescent="0.2">
      <c r="A3595">
        <f t="shared" si="56"/>
        <v>3593</v>
      </c>
      <c r="B3595" s="28">
        <f ca="1">+IF(SIMULADOR2!$C$155&lt;TCEA!B3594+1,0,TCEA!B3594+1)</f>
        <v>48702</v>
      </c>
      <c r="C3595">
        <f ca="1">+SUMIF(SIMULADOR2!$C$36:$C$155,B3595,SIMULADOR2!$S$36:$S$155)</f>
        <v>0</v>
      </c>
    </row>
    <row r="3596" spans="1:3" x14ac:dyDescent="0.2">
      <c r="A3596">
        <f t="shared" si="56"/>
        <v>3594</v>
      </c>
      <c r="B3596" s="28">
        <f ca="1">+IF(SIMULADOR2!$C$155&lt;TCEA!B3595+1,0,TCEA!B3595+1)</f>
        <v>48703</v>
      </c>
      <c r="C3596">
        <f ca="1">+SUMIF(SIMULADOR2!$C$36:$C$155,B3596,SIMULADOR2!$S$36:$S$155)</f>
        <v>0</v>
      </c>
    </row>
    <row r="3597" spans="1:3" x14ac:dyDescent="0.2">
      <c r="A3597">
        <f t="shared" si="56"/>
        <v>3595</v>
      </c>
      <c r="B3597" s="28">
        <f ca="1">+IF(SIMULADOR2!$C$155&lt;TCEA!B3596+1,0,TCEA!B3596+1)</f>
        <v>48704</v>
      </c>
      <c r="C3597">
        <f ca="1">+SUMIF(SIMULADOR2!$C$36:$C$155,B3597,SIMULADOR2!$S$36:$S$155)</f>
        <v>0</v>
      </c>
    </row>
    <row r="3598" spans="1:3" x14ac:dyDescent="0.2">
      <c r="A3598">
        <f t="shared" si="56"/>
        <v>3596</v>
      </c>
      <c r="B3598" s="28">
        <f ca="1">+IF(SIMULADOR2!$C$155&lt;TCEA!B3597+1,0,TCEA!B3597+1)</f>
        <v>48705</v>
      </c>
      <c r="C3598">
        <f ca="1">+SUMIF(SIMULADOR2!$C$36:$C$155,B3598,SIMULADOR2!$S$36:$S$155)</f>
        <v>0</v>
      </c>
    </row>
    <row r="3599" spans="1:3" x14ac:dyDescent="0.2">
      <c r="A3599">
        <f t="shared" si="56"/>
        <v>3597</v>
      </c>
      <c r="B3599" s="28">
        <f ca="1">+IF(SIMULADOR2!$C$155&lt;TCEA!B3598+1,0,TCEA!B3598+1)</f>
        <v>48706</v>
      </c>
      <c r="C3599">
        <f ca="1">+SUMIF(SIMULADOR2!$C$36:$C$155,B3599,SIMULADOR2!$S$36:$S$155)</f>
        <v>0</v>
      </c>
    </row>
    <row r="3600" spans="1:3" x14ac:dyDescent="0.2">
      <c r="A3600">
        <f t="shared" si="56"/>
        <v>3598</v>
      </c>
      <c r="B3600" s="28">
        <f ca="1">+IF(SIMULADOR2!$C$155&lt;TCEA!B3599+1,0,TCEA!B3599+1)</f>
        <v>48707</v>
      </c>
      <c r="C3600">
        <f ca="1">+SUMIF(SIMULADOR2!$C$36:$C$155,B3600,SIMULADOR2!$S$36:$S$155)</f>
        <v>0</v>
      </c>
    </row>
    <row r="3601" spans="1:3" x14ac:dyDescent="0.2">
      <c r="A3601">
        <f t="shared" si="56"/>
        <v>3599</v>
      </c>
      <c r="B3601" s="28">
        <f ca="1">+IF(SIMULADOR2!$C$155&lt;TCEA!B3600+1,0,TCEA!B3600+1)</f>
        <v>48708</v>
      </c>
      <c r="C3601">
        <f ca="1">+SUMIF(SIMULADOR2!$C$36:$C$155,B3601,SIMULADOR2!$S$36:$S$155)</f>
        <v>0</v>
      </c>
    </row>
    <row r="3602" spans="1:3" x14ac:dyDescent="0.2">
      <c r="A3602">
        <f t="shared" si="56"/>
        <v>3600</v>
      </c>
      <c r="B3602" s="28">
        <f ca="1">+IF(SIMULADOR2!$C$155&lt;TCEA!B3601+1,0,TCEA!B3601+1)</f>
        <v>48709</v>
      </c>
      <c r="C3602">
        <f ca="1">+SUMIF(SIMULADOR2!$C$36:$C$155,B3602,SIMULADOR2!$S$36:$S$155)</f>
        <v>0</v>
      </c>
    </row>
    <row r="3603" spans="1:3" x14ac:dyDescent="0.2">
      <c r="A3603">
        <f t="shared" si="56"/>
        <v>3601</v>
      </c>
      <c r="B3603" s="28">
        <f ca="1">+IF(SIMULADOR2!$C$155&lt;TCEA!B3602+1,0,TCEA!B3602+1)</f>
        <v>48710</v>
      </c>
      <c r="C3603">
        <f ca="1">+SUMIF(SIMULADOR2!$C$36:$C$155,B3603,SIMULADOR2!$S$36:$S$155)</f>
        <v>0</v>
      </c>
    </row>
    <row r="3604" spans="1:3" x14ac:dyDescent="0.2">
      <c r="A3604">
        <f t="shared" si="56"/>
        <v>3602</v>
      </c>
      <c r="B3604" s="28">
        <f ca="1">+IF(SIMULADOR2!$C$155&lt;TCEA!B3603+1,0,TCEA!B3603+1)</f>
        <v>48711</v>
      </c>
      <c r="C3604">
        <f ca="1">+SUMIF(SIMULADOR2!$C$36:$C$155,B3604,SIMULADOR2!$S$36:$S$155)</f>
        <v>0</v>
      </c>
    </row>
    <row r="3605" spans="1:3" x14ac:dyDescent="0.2">
      <c r="A3605">
        <f t="shared" si="56"/>
        <v>3603</v>
      </c>
      <c r="B3605" s="28">
        <f ca="1">+IF(SIMULADOR2!$C$155&lt;TCEA!B3604+1,0,TCEA!B3604+1)</f>
        <v>48712</v>
      </c>
      <c r="C3605">
        <f ca="1">+SUMIF(SIMULADOR2!$C$36:$C$155,B3605,SIMULADOR2!$S$36:$S$155)</f>
        <v>0</v>
      </c>
    </row>
    <row r="3606" spans="1:3" x14ac:dyDescent="0.2">
      <c r="A3606">
        <f t="shared" si="56"/>
        <v>3604</v>
      </c>
      <c r="B3606" s="28">
        <f ca="1">+IF(SIMULADOR2!$C$155&lt;TCEA!B3605+1,0,TCEA!B3605+1)</f>
        <v>48713</v>
      </c>
      <c r="C3606">
        <f ca="1">+SUMIF(SIMULADOR2!$C$36:$C$155,B3606,SIMULADOR2!$S$36:$S$155)</f>
        <v>0</v>
      </c>
    </row>
    <row r="3607" spans="1:3" x14ac:dyDescent="0.2">
      <c r="A3607">
        <f t="shared" si="56"/>
        <v>3605</v>
      </c>
      <c r="B3607" s="28">
        <f ca="1">+IF(SIMULADOR2!$C$155&lt;TCEA!B3606+1,0,TCEA!B3606+1)</f>
        <v>48714</v>
      </c>
      <c r="C3607">
        <f ca="1">+SUMIF(SIMULADOR2!$C$36:$C$155,B3607,SIMULADOR2!$S$36:$S$155)</f>
        <v>0</v>
      </c>
    </row>
    <row r="3608" spans="1:3" x14ac:dyDescent="0.2">
      <c r="A3608">
        <f t="shared" si="56"/>
        <v>3606</v>
      </c>
      <c r="B3608" s="28">
        <f ca="1">+IF(SIMULADOR2!$C$155&lt;TCEA!B3607+1,0,TCEA!B3607+1)</f>
        <v>48715</v>
      </c>
      <c r="C3608">
        <f ca="1">+SUMIF(SIMULADOR2!$C$36:$C$155,B3608,SIMULADOR2!$S$36:$S$155)</f>
        <v>0</v>
      </c>
    </row>
    <row r="3609" spans="1:3" x14ac:dyDescent="0.2">
      <c r="A3609">
        <f t="shared" si="56"/>
        <v>3607</v>
      </c>
      <c r="B3609" s="28">
        <f ca="1">+IF(SIMULADOR2!$C$155&lt;TCEA!B3608+1,0,TCEA!B3608+1)</f>
        <v>48716</v>
      </c>
      <c r="C3609">
        <f ca="1">+SUMIF(SIMULADOR2!$C$36:$C$155,B3609,SIMULADOR2!$S$36:$S$155)</f>
        <v>0</v>
      </c>
    </row>
    <row r="3610" spans="1:3" x14ac:dyDescent="0.2">
      <c r="A3610">
        <f t="shared" si="56"/>
        <v>3608</v>
      </c>
      <c r="B3610" s="28">
        <f ca="1">+IF(SIMULADOR2!$C$155&lt;TCEA!B3609+1,0,TCEA!B3609+1)</f>
        <v>48717</v>
      </c>
      <c r="C3610">
        <f ca="1">+SUMIF(SIMULADOR2!$C$36:$C$155,B3610,SIMULADOR2!$S$36:$S$155)</f>
        <v>0</v>
      </c>
    </row>
    <row r="3611" spans="1:3" x14ac:dyDescent="0.2">
      <c r="A3611">
        <f t="shared" si="56"/>
        <v>3609</v>
      </c>
      <c r="B3611" s="28">
        <f ca="1">+IF(SIMULADOR2!$C$155&lt;TCEA!B3610+1,0,TCEA!B3610+1)</f>
        <v>48718</v>
      </c>
      <c r="C3611">
        <f ca="1">+SUMIF(SIMULADOR2!$C$36:$C$155,B3611,SIMULADOR2!$S$36:$S$155)</f>
        <v>0</v>
      </c>
    </row>
    <row r="3612" spans="1:3" x14ac:dyDescent="0.2">
      <c r="A3612">
        <f t="shared" si="56"/>
        <v>3610</v>
      </c>
      <c r="B3612" s="28">
        <f ca="1">+IF(SIMULADOR2!$C$155&lt;TCEA!B3611+1,0,TCEA!B3611+1)</f>
        <v>48719</v>
      </c>
      <c r="C3612">
        <f ca="1">+SUMIF(SIMULADOR2!$C$36:$C$155,B3612,SIMULADOR2!$S$36:$S$155)</f>
        <v>0</v>
      </c>
    </row>
    <row r="3613" spans="1:3" x14ac:dyDescent="0.2">
      <c r="A3613">
        <f t="shared" si="56"/>
        <v>3611</v>
      </c>
      <c r="B3613" s="28">
        <f ca="1">+IF(SIMULADOR2!$C$155&lt;TCEA!B3612+1,0,TCEA!B3612+1)</f>
        <v>48720</v>
      </c>
      <c r="C3613">
        <f ca="1">+SUMIF(SIMULADOR2!$C$36:$C$155,B3613,SIMULADOR2!$S$36:$S$155)</f>
        <v>0</v>
      </c>
    </row>
    <row r="3614" spans="1:3" x14ac:dyDescent="0.2">
      <c r="A3614">
        <f t="shared" si="56"/>
        <v>3612</v>
      </c>
      <c r="B3614" s="28">
        <f ca="1">+IF(SIMULADOR2!$C$155&lt;TCEA!B3613+1,0,TCEA!B3613+1)</f>
        <v>48721</v>
      </c>
      <c r="C3614">
        <f ca="1">+SUMIF(SIMULADOR2!$C$36:$C$155,B3614,SIMULADOR2!$S$36:$S$155)</f>
        <v>0</v>
      </c>
    </row>
    <row r="3615" spans="1:3" x14ac:dyDescent="0.2">
      <c r="A3615">
        <f t="shared" si="56"/>
        <v>3613</v>
      </c>
      <c r="B3615" s="28">
        <f ca="1">+IF(SIMULADOR2!$C$155&lt;TCEA!B3614+1,0,TCEA!B3614+1)</f>
        <v>48722</v>
      </c>
      <c r="C3615">
        <f ca="1">+SUMIF(SIMULADOR2!$C$36:$C$155,B3615,SIMULADOR2!$S$36:$S$155)</f>
        <v>0</v>
      </c>
    </row>
    <row r="3616" spans="1:3" x14ac:dyDescent="0.2">
      <c r="A3616">
        <f t="shared" si="56"/>
        <v>3614</v>
      </c>
      <c r="B3616" s="28">
        <f ca="1">+IF(SIMULADOR2!$C$155&lt;TCEA!B3615+1,0,TCEA!B3615+1)</f>
        <v>48723</v>
      </c>
      <c r="C3616">
        <f ca="1">+SUMIF(SIMULADOR2!$C$36:$C$155,B3616,SIMULADOR2!$S$36:$S$155)</f>
        <v>0</v>
      </c>
    </row>
    <row r="3617" spans="1:3" x14ac:dyDescent="0.2">
      <c r="A3617">
        <f t="shared" si="56"/>
        <v>3615</v>
      </c>
      <c r="B3617" s="28">
        <f ca="1">+IF(SIMULADOR2!$C$155&lt;TCEA!B3616+1,0,TCEA!B3616+1)</f>
        <v>48724</v>
      </c>
      <c r="C3617">
        <f ca="1">+SUMIF(SIMULADOR2!$C$36:$C$155,B3617,SIMULADOR2!$S$36:$S$155)</f>
        <v>0</v>
      </c>
    </row>
    <row r="3618" spans="1:3" x14ac:dyDescent="0.2">
      <c r="A3618">
        <f t="shared" si="56"/>
        <v>3616</v>
      </c>
      <c r="B3618" s="28">
        <f ca="1">+IF(SIMULADOR2!$C$155&lt;TCEA!B3617+1,0,TCEA!B3617+1)</f>
        <v>48725</v>
      </c>
      <c r="C3618">
        <f ca="1">+SUMIF(SIMULADOR2!$C$36:$C$155,B3618,SIMULADOR2!$S$36:$S$155)</f>
        <v>0</v>
      </c>
    </row>
    <row r="3619" spans="1:3" x14ac:dyDescent="0.2">
      <c r="A3619">
        <f t="shared" si="56"/>
        <v>3617</v>
      </c>
      <c r="B3619" s="28">
        <f ca="1">+IF(SIMULADOR2!$C$155&lt;TCEA!B3618+1,0,TCEA!B3618+1)</f>
        <v>48726</v>
      </c>
      <c r="C3619">
        <f ca="1">+SUMIF(SIMULADOR2!$C$36:$C$155,B3619,SIMULADOR2!$S$36:$S$155)</f>
        <v>0</v>
      </c>
    </row>
    <row r="3620" spans="1:3" x14ac:dyDescent="0.2">
      <c r="A3620">
        <f t="shared" si="56"/>
        <v>3618</v>
      </c>
      <c r="B3620" s="28">
        <f ca="1">+IF(SIMULADOR2!$C$155&lt;TCEA!B3619+1,0,TCEA!B3619+1)</f>
        <v>48727</v>
      </c>
      <c r="C3620">
        <f ca="1">+SUMIF(SIMULADOR2!$C$36:$C$155,B3620,SIMULADOR2!$S$36:$S$155)</f>
        <v>0</v>
      </c>
    </row>
    <row r="3621" spans="1:3" x14ac:dyDescent="0.2">
      <c r="A3621">
        <f t="shared" si="56"/>
        <v>3619</v>
      </c>
      <c r="B3621" s="28">
        <f ca="1">+IF(SIMULADOR2!$C$155&lt;TCEA!B3620+1,0,TCEA!B3620+1)</f>
        <v>48728</v>
      </c>
      <c r="C3621">
        <f ca="1">+SUMIF(SIMULADOR2!$C$36:$C$155,B3621,SIMULADOR2!$S$36:$S$155)</f>
        <v>0</v>
      </c>
    </row>
    <row r="3622" spans="1:3" x14ac:dyDescent="0.2">
      <c r="A3622">
        <f t="shared" si="56"/>
        <v>3620</v>
      </c>
      <c r="B3622" s="28">
        <f ca="1">+IF(SIMULADOR2!$C$155&lt;TCEA!B3621+1,0,TCEA!B3621+1)</f>
        <v>48729</v>
      </c>
      <c r="C3622">
        <f ca="1">+SUMIF(SIMULADOR2!$C$36:$C$155,B3622,SIMULADOR2!$S$36:$S$155)</f>
        <v>0</v>
      </c>
    </row>
    <row r="3623" spans="1:3" x14ac:dyDescent="0.2">
      <c r="A3623">
        <f t="shared" si="56"/>
        <v>3621</v>
      </c>
      <c r="B3623" s="28">
        <f ca="1">+IF(SIMULADOR2!$C$155&lt;TCEA!B3622+1,0,TCEA!B3622+1)</f>
        <v>48730</v>
      </c>
      <c r="C3623">
        <f ca="1">+SUMIF(SIMULADOR2!$C$36:$C$155,B3623,SIMULADOR2!$S$36:$S$155)</f>
        <v>0</v>
      </c>
    </row>
    <row r="3624" spans="1:3" x14ac:dyDescent="0.2">
      <c r="A3624">
        <f t="shared" si="56"/>
        <v>3622</v>
      </c>
      <c r="B3624" s="28">
        <f ca="1">+IF(SIMULADOR2!$C$155&lt;TCEA!B3623+1,0,TCEA!B3623+1)</f>
        <v>48731</v>
      </c>
      <c r="C3624">
        <f ca="1">+SUMIF(SIMULADOR2!$C$36:$C$155,B3624,SIMULADOR2!$S$36:$S$155)</f>
        <v>0</v>
      </c>
    </row>
    <row r="3625" spans="1:3" x14ac:dyDescent="0.2">
      <c r="A3625">
        <f t="shared" si="56"/>
        <v>3623</v>
      </c>
      <c r="B3625" s="28">
        <f ca="1">+IF(SIMULADOR2!$C$155&lt;TCEA!B3624+1,0,TCEA!B3624+1)</f>
        <v>48732</v>
      </c>
      <c r="C3625">
        <f ca="1">+SUMIF(SIMULADOR2!$C$36:$C$155,B3625,SIMULADOR2!$S$36:$S$155)</f>
        <v>0</v>
      </c>
    </row>
    <row r="3626" spans="1:3" x14ac:dyDescent="0.2">
      <c r="A3626">
        <f t="shared" si="56"/>
        <v>3624</v>
      </c>
      <c r="B3626" s="28">
        <f ca="1">+IF(OR(SIMULADOR2!$C$155&lt;TCEA!B3625+1,B3625=0),0,TCEA!B3625+1)</f>
        <v>48733</v>
      </c>
      <c r="C3626">
        <f ca="1">+SUMIF(SIMULADOR2!$C$36:$C$155,B3626,SIMULADOR2!$S$36:$S$155)</f>
        <v>0</v>
      </c>
    </row>
    <row r="3627" spans="1:3" x14ac:dyDescent="0.2">
      <c r="A3627">
        <f t="shared" ref="A3627:A3642" si="57">+A3626+1</f>
        <v>3625</v>
      </c>
      <c r="B3627" s="28">
        <f ca="1">+IF(OR(SIMULADOR2!$C$155&lt;TCEA!B3626+1,B3626=0),0,TCEA!B3626+1)</f>
        <v>48734</v>
      </c>
      <c r="C3627">
        <f ca="1">+SUMIF(SIMULADOR2!$C$36:$C$155,B3627,SIMULADOR2!$S$36:$S$155)</f>
        <v>0</v>
      </c>
    </row>
    <row r="3628" spans="1:3" x14ac:dyDescent="0.2">
      <c r="A3628">
        <f t="shared" si="57"/>
        <v>3626</v>
      </c>
      <c r="B3628" s="28">
        <f ca="1">+IF(OR(SIMULADOR2!$C$155&lt;TCEA!B3627+1,B3627=0),0,TCEA!B3627+1)</f>
        <v>48735</v>
      </c>
      <c r="C3628">
        <f ca="1">+SUMIF(SIMULADOR2!$C$36:$C$155,B3628,SIMULADOR2!$S$36:$S$155)</f>
        <v>0</v>
      </c>
    </row>
    <row r="3629" spans="1:3" x14ac:dyDescent="0.2">
      <c r="A3629">
        <f t="shared" si="57"/>
        <v>3627</v>
      </c>
      <c r="B3629" s="28">
        <f ca="1">+IF(OR(SIMULADOR2!$C$155&lt;TCEA!B3628+1,B3628=0),0,TCEA!B3628+1)</f>
        <v>48736</v>
      </c>
      <c r="C3629">
        <f ca="1">+SUMIF(SIMULADOR2!$C$36:$C$155,B3629,SIMULADOR2!$S$36:$S$155)</f>
        <v>0</v>
      </c>
    </row>
    <row r="3630" spans="1:3" x14ac:dyDescent="0.2">
      <c r="A3630">
        <f t="shared" si="57"/>
        <v>3628</v>
      </c>
      <c r="B3630" s="28">
        <f ca="1">+IF(OR(SIMULADOR2!$C$155&lt;TCEA!B3629+1,B3629=0),0,TCEA!B3629+1)</f>
        <v>48737</v>
      </c>
      <c r="C3630">
        <f ca="1">+SUMIF(SIMULADOR2!$C$36:$C$155,B3630,SIMULADOR2!$S$36:$S$155)</f>
        <v>0</v>
      </c>
    </row>
    <row r="3631" spans="1:3" x14ac:dyDescent="0.2">
      <c r="A3631">
        <f t="shared" si="57"/>
        <v>3629</v>
      </c>
      <c r="B3631" s="28">
        <f ca="1">+IF(OR(SIMULADOR2!$C$155&lt;TCEA!B3630+1,B3630=0),0,TCEA!B3630+1)</f>
        <v>48738</v>
      </c>
      <c r="C3631">
        <f ca="1">+SUMIF(SIMULADOR2!$C$36:$C$155,B3631,SIMULADOR2!$S$36:$S$155)</f>
        <v>0</v>
      </c>
    </row>
    <row r="3632" spans="1:3" x14ac:dyDescent="0.2">
      <c r="A3632">
        <f t="shared" si="57"/>
        <v>3630</v>
      </c>
      <c r="B3632" s="28">
        <f ca="1">+IF(OR(SIMULADOR2!$C$155&lt;TCEA!B3631+1,B3631=0),0,TCEA!B3631+1)</f>
        <v>48739</v>
      </c>
      <c r="C3632">
        <f ca="1">+SUMIF(SIMULADOR2!$C$36:$C$155,B3632,SIMULADOR2!$S$36:$S$155)</f>
        <v>0</v>
      </c>
    </row>
    <row r="3633" spans="1:3" x14ac:dyDescent="0.2">
      <c r="A3633">
        <f t="shared" si="57"/>
        <v>3631</v>
      </c>
      <c r="B3633" s="28">
        <f ca="1">+IF(OR(SIMULADOR2!$C$155&lt;TCEA!B3632+1,B3632=0),0,TCEA!B3632+1)</f>
        <v>48740</v>
      </c>
      <c r="C3633">
        <f ca="1">+SUMIF(SIMULADOR2!$C$36:$C$155,B3633,SIMULADOR2!$S$36:$S$155)</f>
        <v>0</v>
      </c>
    </row>
    <row r="3634" spans="1:3" x14ac:dyDescent="0.2">
      <c r="A3634">
        <f t="shared" si="57"/>
        <v>3632</v>
      </c>
      <c r="B3634" s="28">
        <f ca="1">+IF(OR(SIMULADOR2!$C$155&lt;TCEA!B3633+1,B3633=0),0,TCEA!B3633+1)</f>
        <v>48741</v>
      </c>
      <c r="C3634">
        <f ca="1">+SUMIF(SIMULADOR2!$C$36:$C$155,B3634,SIMULADOR2!$S$36:$S$155)</f>
        <v>0</v>
      </c>
    </row>
    <row r="3635" spans="1:3" x14ac:dyDescent="0.2">
      <c r="A3635">
        <f t="shared" si="57"/>
        <v>3633</v>
      </c>
      <c r="B3635" s="28">
        <f ca="1">+IF(OR(SIMULADOR2!$C$155&lt;TCEA!B3634+1,B3634=0),0,TCEA!B3634+1)</f>
        <v>48742</v>
      </c>
      <c r="C3635">
        <f ca="1">+SUMIF(SIMULADOR2!$C$36:$C$155,B3635,SIMULADOR2!$S$36:$S$155)</f>
        <v>0</v>
      </c>
    </row>
    <row r="3636" spans="1:3" x14ac:dyDescent="0.2">
      <c r="A3636">
        <f t="shared" si="57"/>
        <v>3634</v>
      </c>
      <c r="B3636" s="28">
        <f ca="1">+IF(OR(SIMULADOR2!$C$155&lt;TCEA!B3635+1,B3635=0),0,TCEA!B3635+1)</f>
        <v>48743</v>
      </c>
      <c r="C3636">
        <f ca="1">+SUMIF(SIMULADOR2!$C$36:$C$155,B3636,SIMULADOR2!$S$36:$S$155)</f>
        <v>0</v>
      </c>
    </row>
    <row r="3637" spans="1:3" x14ac:dyDescent="0.2">
      <c r="A3637">
        <f t="shared" si="57"/>
        <v>3635</v>
      </c>
      <c r="B3637" s="28">
        <f ca="1">+IF(OR(SIMULADOR2!$C$155&lt;TCEA!B3636+1,B3636=0),0,TCEA!B3636+1)</f>
        <v>48744</v>
      </c>
      <c r="C3637">
        <f ca="1">+SUMIF(SIMULADOR2!$C$36:$C$155,B3637,SIMULADOR2!$S$36:$S$155)</f>
        <v>0</v>
      </c>
    </row>
    <row r="3638" spans="1:3" x14ac:dyDescent="0.2">
      <c r="A3638">
        <f t="shared" si="57"/>
        <v>3636</v>
      </c>
      <c r="B3638" s="28">
        <f ca="1">+IF(OR(SIMULADOR2!$C$155&lt;TCEA!B3637+1,B3637=0),0,TCEA!B3637+1)</f>
        <v>48745</v>
      </c>
      <c r="C3638">
        <f ca="1">+SUMIF(SIMULADOR2!$C$36:$C$155,B3638,SIMULADOR2!$S$36:$S$155)</f>
        <v>0</v>
      </c>
    </row>
    <row r="3639" spans="1:3" x14ac:dyDescent="0.2">
      <c r="A3639">
        <f t="shared" si="57"/>
        <v>3637</v>
      </c>
      <c r="B3639" s="28">
        <f ca="1">+IF(OR(SIMULADOR2!$C$155&lt;TCEA!B3638+1,B3638=0),0,TCEA!B3638+1)</f>
        <v>48746</v>
      </c>
      <c r="C3639">
        <f ca="1">+SUMIF(SIMULADOR2!$C$36:$C$155,B3639,SIMULADOR2!$S$36:$S$155)</f>
        <v>0</v>
      </c>
    </row>
    <row r="3640" spans="1:3" x14ac:dyDescent="0.2">
      <c r="A3640">
        <f t="shared" si="57"/>
        <v>3638</v>
      </c>
      <c r="B3640" s="28">
        <f ca="1">+IF(OR(SIMULADOR2!$C$155&lt;TCEA!B3639+1,B3639=0),0,TCEA!B3639+1)</f>
        <v>48747</v>
      </c>
      <c r="C3640">
        <f ca="1">+SUMIF(SIMULADOR2!$C$36:$C$155,B3640,SIMULADOR2!$S$36:$S$155)</f>
        <v>0</v>
      </c>
    </row>
    <row r="3641" spans="1:3" x14ac:dyDescent="0.2">
      <c r="A3641">
        <f t="shared" si="57"/>
        <v>3639</v>
      </c>
      <c r="B3641" s="28">
        <f ca="1">+IF(OR(SIMULADOR2!$C$155&lt;TCEA!B3640+1,B3640=0),0,TCEA!B3640+1)</f>
        <v>48748</v>
      </c>
      <c r="C3641">
        <f ca="1">+SUMIF(SIMULADOR2!$C$36:$C$155,B3641,SIMULADOR2!$S$36:$S$155)</f>
        <v>0</v>
      </c>
    </row>
    <row r="3642" spans="1:3" x14ac:dyDescent="0.2">
      <c r="A3642">
        <f t="shared" si="57"/>
        <v>3640</v>
      </c>
      <c r="B3642" s="28">
        <f ca="1">+IF(OR(SIMULADOR2!$C$155&lt;TCEA!B3641+1,B3641=0),0,TCEA!B3641+1)</f>
        <v>48749</v>
      </c>
      <c r="C3642" s="6">
        <f ca="1">+SUMIF(SIMULADOR2!$C$36:$C$155,B3642,SIMULADOR2!$S$36:$S$155)</f>
        <v>0</v>
      </c>
    </row>
    <row r="3643" spans="1:3" x14ac:dyDescent="0.2">
      <c r="B3643" s="28"/>
    </row>
    <row r="3644" spans="1:3" x14ac:dyDescent="0.2">
      <c r="B3644" s="28"/>
    </row>
    <row r="3645" spans="1:3" x14ac:dyDescent="0.2">
      <c r="B3645" s="28"/>
    </row>
    <row r="3646" spans="1:3" x14ac:dyDescent="0.2">
      <c r="B3646" s="28"/>
    </row>
    <row r="3647" spans="1:3" x14ac:dyDescent="0.2">
      <c r="B3647" s="28"/>
    </row>
    <row r="3648" spans="1:3" x14ac:dyDescent="0.2">
      <c r="B3648" s="28"/>
    </row>
    <row r="3649" spans="2:2" x14ac:dyDescent="0.2">
      <c r="B3649" s="28"/>
    </row>
    <row r="3650" spans="2:2" x14ac:dyDescent="0.2">
      <c r="B3650" s="28"/>
    </row>
    <row r="3651" spans="2:2" x14ac:dyDescent="0.2">
      <c r="B3651" s="28"/>
    </row>
    <row r="3652" spans="2:2" x14ac:dyDescent="0.2">
      <c r="B3652" s="28"/>
    </row>
    <row r="3653" spans="2:2" x14ac:dyDescent="0.2">
      <c r="B3653" s="28"/>
    </row>
    <row r="3654" spans="2:2" x14ac:dyDescent="0.2">
      <c r="B3654" s="28"/>
    </row>
    <row r="3655" spans="2:2" x14ac:dyDescent="0.2">
      <c r="B3655" s="28"/>
    </row>
    <row r="3656" spans="2:2" x14ac:dyDescent="0.2">
      <c r="B3656" s="28"/>
    </row>
    <row r="3657" spans="2:2" x14ac:dyDescent="0.2">
      <c r="B3657" s="28"/>
    </row>
    <row r="3658" spans="2:2" x14ac:dyDescent="0.2">
      <c r="B3658" s="28"/>
    </row>
    <row r="3659" spans="2:2" x14ac:dyDescent="0.2">
      <c r="B3659" s="28"/>
    </row>
    <row r="3660" spans="2:2" x14ac:dyDescent="0.2">
      <c r="B3660" s="28"/>
    </row>
    <row r="3661" spans="2:2" x14ac:dyDescent="0.2">
      <c r="B3661" s="28"/>
    </row>
    <row r="3662" spans="2:2" x14ac:dyDescent="0.2">
      <c r="B3662" s="28"/>
    </row>
    <row r="3663" spans="2:2" x14ac:dyDescent="0.2">
      <c r="B3663" s="28"/>
    </row>
    <row r="3664" spans="2:2" x14ac:dyDescent="0.2">
      <c r="B3664" s="28"/>
    </row>
    <row r="3665" spans="2:2" x14ac:dyDescent="0.2">
      <c r="B3665" s="28"/>
    </row>
    <row r="3666" spans="2:2" x14ac:dyDescent="0.2">
      <c r="B3666" s="28"/>
    </row>
    <row r="3667" spans="2:2" x14ac:dyDescent="0.2">
      <c r="B3667" s="28"/>
    </row>
    <row r="3668" spans="2:2" x14ac:dyDescent="0.2">
      <c r="B3668" s="28"/>
    </row>
    <row r="3669" spans="2:2" x14ac:dyDescent="0.2">
      <c r="B3669" s="28"/>
    </row>
    <row r="3670" spans="2:2" x14ac:dyDescent="0.2">
      <c r="B3670" s="28"/>
    </row>
    <row r="3671" spans="2:2" x14ac:dyDescent="0.2">
      <c r="B3671" s="28"/>
    </row>
    <row r="3672" spans="2:2" x14ac:dyDescent="0.2">
      <c r="B3672" s="28"/>
    </row>
    <row r="3673" spans="2:2" x14ac:dyDescent="0.2">
      <c r="B3673" s="28"/>
    </row>
    <row r="3674" spans="2:2" x14ac:dyDescent="0.2">
      <c r="B3674" s="28"/>
    </row>
    <row r="3675" spans="2:2" x14ac:dyDescent="0.2">
      <c r="B3675" s="28"/>
    </row>
    <row r="3676" spans="2:2" x14ac:dyDescent="0.2">
      <c r="B3676" s="28"/>
    </row>
    <row r="3677" spans="2:2" x14ac:dyDescent="0.2">
      <c r="B3677" s="28"/>
    </row>
    <row r="3678" spans="2:2" x14ac:dyDescent="0.2">
      <c r="B3678" s="28"/>
    </row>
    <row r="3679" spans="2:2" x14ac:dyDescent="0.2">
      <c r="B3679" s="28"/>
    </row>
    <row r="3680" spans="2:2" x14ac:dyDescent="0.2">
      <c r="B3680" s="28"/>
    </row>
    <row r="3681" spans="2:2" x14ac:dyDescent="0.2">
      <c r="B3681" s="28"/>
    </row>
    <row r="3682" spans="2:2" x14ac:dyDescent="0.2">
      <c r="B3682" s="28"/>
    </row>
    <row r="3683" spans="2:2" x14ac:dyDescent="0.2">
      <c r="B3683" s="28"/>
    </row>
    <row r="3684" spans="2:2" x14ac:dyDescent="0.2">
      <c r="B3684" s="28"/>
    </row>
    <row r="3685" spans="2:2" x14ac:dyDescent="0.2">
      <c r="B3685" s="28"/>
    </row>
    <row r="3686" spans="2:2" x14ac:dyDescent="0.2">
      <c r="B3686" s="28"/>
    </row>
    <row r="3687" spans="2:2" x14ac:dyDescent="0.2">
      <c r="B3687" s="28"/>
    </row>
    <row r="3688" spans="2:2" x14ac:dyDescent="0.2">
      <c r="B3688" s="28"/>
    </row>
    <row r="3689" spans="2:2" x14ac:dyDescent="0.2">
      <c r="B3689" s="28"/>
    </row>
    <row r="3690" spans="2:2" x14ac:dyDescent="0.2">
      <c r="B3690" s="28"/>
    </row>
    <row r="3691" spans="2:2" x14ac:dyDescent="0.2">
      <c r="B3691" s="28"/>
    </row>
    <row r="3692" spans="2:2" x14ac:dyDescent="0.2">
      <c r="B3692" s="28"/>
    </row>
    <row r="3693" spans="2:2" x14ac:dyDescent="0.2">
      <c r="B3693" s="28"/>
    </row>
    <row r="3694" spans="2:2" x14ac:dyDescent="0.2">
      <c r="B3694" s="28"/>
    </row>
    <row r="3695" spans="2:2" x14ac:dyDescent="0.2">
      <c r="B3695" s="28"/>
    </row>
    <row r="3696" spans="2:2" x14ac:dyDescent="0.2">
      <c r="B3696" s="28"/>
    </row>
    <row r="3697" spans="2:2" x14ac:dyDescent="0.2">
      <c r="B3697" s="28"/>
    </row>
    <row r="3698" spans="2:2" x14ac:dyDescent="0.2">
      <c r="B3698" s="28"/>
    </row>
    <row r="3699" spans="2:2" x14ac:dyDescent="0.2">
      <c r="B3699" s="28"/>
    </row>
    <row r="3700" spans="2:2" x14ac:dyDescent="0.2">
      <c r="B3700" s="28"/>
    </row>
    <row r="3701" spans="2:2" x14ac:dyDescent="0.2">
      <c r="B3701" s="28"/>
    </row>
    <row r="3702" spans="2:2" x14ac:dyDescent="0.2">
      <c r="B3702" s="28"/>
    </row>
    <row r="3703" spans="2:2" x14ac:dyDescent="0.2">
      <c r="B3703" s="28"/>
    </row>
    <row r="3704" spans="2:2" x14ac:dyDescent="0.2">
      <c r="B3704" s="28"/>
    </row>
    <row r="3705" spans="2:2" x14ac:dyDescent="0.2">
      <c r="B3705" s="28"/>
    </row>
    <row r="3706" spans="2:2" x14ac:dyDescent="0.2">
      <c r="B3706" s="28"/>
    </row>
    <row r="3707" spans="2:2" x14ac:dyDescent="0.2">
      <c r="B3707" s="28"/>
    </row>
    <row r="3708" spans="2:2" x14ac:dyDescent="0.2">
      <c r="B3708" s="28"/>
    </row>
    <row r="3709" spans="2:2" x14ac:dyDescent="0.2">
      <c r="B3709" s="28"/>
    </row>
    <row r="3710" spans="2:2" x14ac:dyDescent="0.2">
      <c r="B3710" s="28"/>
    </row>
    <row r="3711" spans="2:2" x14ac:dyDescent="0.2">
      <c r="B3711" s="28"/>
    </row>
    <row r="3712" spans="2:2" x14ac:dyDescent="0.2">
      <c r="B3712" s="28"/>
    </row>
    <row r="3713" spans="2:2" x14ac:dyDescent="0.2">
      <c r="B3713" s="28"/>
    </row>
    <row r="3714" spans="2:2" x14ac:dyDescent="0.2">
      <c r="B3714" s="28"/>
    </row>
    <row r="3715" spans="2:2" x14ac:dyDescent="0.2">
      <c r="B3715" s="28"/>
    </row>
    <row r="3716" spans="2:2" x14ac:dyDescent="0.2">
      <c r="B3716" s="28"/>
    </row>
    <row r="3717" spans="2:2" x14ac:dyDescent="0.2">
      <c r="B3717" s="28"/>
    </row>
    <row r="3718" spans="2:2" x14ac:dyDescent="0.2">
      <c r="B3718" s="28"/>
    </row>
    <row r="3719" spans="2:2" x14ac:dyDescent="0.2">
      <c r="B3719" s="28"/>
    </row>
    <row r="3720" spans="2:2" x14ac:dyDescent="0.2">
      <c r="B3720" s="28"/>
    </row>
    <row r="3721" spans="2:2" x14ac:dyDescent="0.2">
      <c r="B3721" s="28"/>
    </row>
    <row r="3722" spans="2:2" x14ac:dyDescent="0.2">
      <c r="B3722" s="28"/>
    </row>
    <row r="3723" spans="2:2" x14ac:dyDescent="0.2">
      <c r="B3723" s="28"/>
    </row>
    <row r="3724" spans="2:2" x14ac:dyDescent="0.2">
      <c r="B3724" s="28"/>
    </row>
    <row r="3725" spans="2:2" x14ac:dyDescent="0.2">
      <c r="B3725" s="28"/>
    </row>
    <row r="3726" spans="2:2" x14ac:dyDescent="0.2">
      <c r="B3726" s="28"/>
    </row>
    <row r="3727" spans="2:2" x14ac:dyDescent="0.2">
      <c r="B3727" s="28"/>
    </row>
    <row r="3728" spans="2:2" x14ac:dyDescent="0.2">
      <c r="B3728" s="28"/>
    </row>
    <row r="3729" spans="2:2" x14ac:dyDescent="0.2">
      <c r="B3729" s="28"/>
    </row>
    <row r="3730" spans="2:2" x14ac:dyDescent="0.2">
      <c r="B3730" s="28"/>
    </row>
    <row r="3731" spans="2:2" x14ac:dyDescent="0.2">
      <c r="B3731" s="28"/>
    </row>
    <row r="3732" spans="2:2" x14ac:dyDescent="0.2">
      <c r="B3732" s="28"/>
    </row>
    <row r="3733" spans="2:2" x14ac:dyDescent="0.2">
      <c r="B3733" s="28"/>
    </row>
    <row r="3734" spans="2:2" x14ac:dyDescent="0.2">
      <c r="B3734" s="28"/>
    </row>
    <row r="3735" spans="2:2" x14ac:dyDescent="0.2">
      <c r="B3735" s="28"/>
    </row>
    <row r="3736" spans="2:2" x14ac:dyDescent="0.2">
      <c r="B3736" s="28"/>
    </row>
    <row r="3737" spans="2:2" x14ac:dyDescent="0.2">
      <c r="B3737" s="28"/>
    </row>
    <row r="3738" spans="2:2" x14ac:dyDescent="0.2">
      <c r="B3738" s="28"/>
    </row>
    <row r="3739" spans="2:2" x14ac:dyDescent="0.2">
      <c r="B3739" s="28"/>
    </row>
    <row r="3740" spans="2:2" x14ac:dyDescent="0.2">
      <c r="B3740" s="28"/>
    </row>
    <row r="3741" spans="2:2" x14ac:dyDescent="0.2">
      <c r="B3741" s="28"/>
    </row>
    <row r="3742" spans="2:2" x14ac:dyDescent="0.2">
      <c r="B3742" s="28"/>
    </row>
    <row r="3743" spans="2:2" x14ac:dyDescent="0.2">
      <c r="B3743" s="28"/>
    </row>
    <row r="3744" spans="2:2" x14ac:dyDescent="0.2">
      <c r="B3744" s="28"/>
    </row>
    <row r="3745" spans="2:2" x14ac:dyDescent="0.2">
      <c r="B3745" s="28"/>
    </row>
    <row r="3746" spans="2:2" x14ac:dyDescent="0.2">
      <c r="B3746" s="28"/>
    </row>
    <row r="3747" spans="2:2" x14ac:dyDescent="0.2">
      <c r="B3747" s="28"/>
    </row>
    <row r="3748" spans="2:2" x14ac:dyDescent="0.2">
      <c r="B3748" s="28"/>
    </row>
    <row r="3749" spans="2:2" x14ac:dyDescent="0.2">
      <c r="B3749" s="28"/>
    </row>
    <row r="3750" spans="2:2" x14ac:dyDescent="0.2">
      <c r="B3750" s="28"/>
    </row>
    <row r="3751" spans="2:2" x14ac:dyDescent="0.2">
      <c r="B3751" s="28"/>
    </row>
    <row r="3752" spans="2:2" x14ac:dyDescent="0.2">
      <c r="B3752" s="28"/>
    </row>
    <row r="3753" spans="2:2" x14ac:dyDescent="0.2">
      <c r="B3753" s="28"/>
    </row>
    <row r="3754" spans="2:2" x14ac:dyDescent="0.2">
      <c r="B3754" s="28"/>
    </row>
    <row r="3755" spans="2:2" x14ac:dyDescent="0.2">
      <c r="B3755" s="28"/>
    </row>
    <row r="3756" spans="2:2" x14ac:dyDescent="0.2">
      <c r="B3756" s="28"/>
    </row>
    <row r="3757" spans="2:2" x14ac:dyDescent="0.2">
      <c r="B3757" s="28"/>
    </row>
    <row r="3758" spans="2:2" x14ac:dyDescent="0.2">
      <c r="B3758" s="28"/>
    </row>
    <row r="3759" spans="2:2" x14ac:dyDescent="0.2">
      <c r="B3759" s="28"/>
    </row>
    <row r="3760" spans="2:2" x14ac:dyDescent="0.2">
      <c r="B3760" s="28"/>
    </row>
    <row r="3761" spans="2:2" x14ac:dyDescent="0.2">
      <c r="B3761" s="28"/>
    </row>
    <row r="3762" spans="2:2" x14ac:dyDescent="0.2">
      <c r="B3762" s="28"/>
    </row>
    <row r="3763" spans="2:2" x14ac:dyDescent="0.2">
      <c r="B3763" s="28"/>
    </row>
    <row r="3764" spans="2:2" x14ac:dyDescent="0.2">
      <c r="B3764" s="28"/>
    </row>
    <row r="3765" spans="2:2" x14ac:dyDescent="0.2">
      <c r="B3765" s="28"/>
    </row>
    <row r="3766" spans="2:2" x14ac:dyDescent="0.2">
      <c r="B3766" s="28"/>
    </row>
    <row r="3767" spans="2:2" x14ac:dyDescent="0.2">
      <c r="B3767" s="28"/>
    </row>
    <row r="3768" spans="2:2" x14ac:dyDescent="0.2">
      <c r="B3768" s="28"/>
    </row>
    <row r="3769" spans="2:2" x14ac:dyDescent="0.2">
      <c r="B3769" s="28"/>
    </row>
    <row r="3770" spans="2:2" x14ac:dyDescent="0.2">
      <c r="B3770" s="28"/>
    </row>
    <row r="3771" spans="2:2" x14ac:dyDescent="0.2">
      <c r="B3771" s="28"/>
    </row>
    <row r="3772" spans="2:2" x14ac:dyDescent="0.2">
      <c r="B3772" s="28"/>
    </row>
    <row r="3773" spans="2:2" x14ac:dyDescent="0.2">
      <c r="B3773" s="28"/>
    </row>
    <row r="3774" spans="2:2" x14ac:dyDescent="0.2">
      <c r="B3774" s="28"/>
    </row>
    <row r="3775" spans="2:2" x14ac:dyDescent="0.2">
      <c r="B3775" s="28"/>
    </row>
    <row r="3776" spans="2:2" x14ac:dyDescent="0.2">
      <c r="B3776" s="28"/>
    </row>
    <row r="3777" spans="2:2" x14ac:dyDescent="0.2">
      <c r="B3777" s="28"/>
    </row>
    <row r="3778" spans="2:2" x14ac:dyDescent="0.2">
      <c r="B3778" s="28"/>
    </row>
    <row r="3779" spans="2:2" x14ac:dyDescent="0.2">
      <c r="B3779" s="28"/>
    </row>
    <row r="3780" spans="2:2" x14ac:dyDescent="0.2">
      <c r="B3780" s="28"/>
    </row>
    <row r="3781" spans="2:2" x14ac:dyDescent="0.2">
      <c r="B3781" s="28"/>
    </row>
    <row r="3782" spans="2:2" x14ac:dyDescent="0.2">
      <c r="B3782" s="28"/>
    </row>
    <row r="3783" spans="2:2" x14ac:dyDescent="0.2">
      <c r="B3783" s="28"/>
    </row>
    <row r="3784" spans="2:2" x14ac:dyDescent="0.2">
      <c r="B3784" s="28"/>
    </row>
    <row r="3785" spans="2:2" x14ac:dyDescent="0.2">
      <c r="B3785" s="28"/>
    </row>
    <row r="3786" spans="2:2" x14ac:dyDescent="0.2">
      <c r="B3786" s="28"/>
    </row>
    <row r="3787" spans="2:2" x14ac:dyDescent="0.2">
      <c r="B3787" s="28"/>
    </row>
    <row r="3788" spans="2:2" x14ac:dyDescent="0.2">
      <c r="B3788" s="28"/>
    </row>
    <row r="3789" spans="2:2" x14ac:dyDescent="0.2">
      <c r="B3789" s="28"/>
    </row>
    <row r="3790" spans="2:2" x14ac:dyDescent="0.2">
      <c r="B3790" s="28"/>
    </row>
    <row r="3791" spans="2:2" x14ac:dyDescent="0.2">
      <c r="B3791" s="28"/>
    </row>
    <row r="3792" spans="2:2" x14ac:dyDescent="0.2">
      <c r="B3792" s="28"/>
    </row>
    <row r="3793" spans="2:2" x14ac:dyDescent="0.2">
      <c r="B3793" s="28"/>
    </row>
    <row r="3794" spans="2:2" x14ac:dyDescent="0.2">
      <c r="B3794" s="28"/>
    </row>
    <row r="3795" spans="2:2" x14ac:dyDescent="0.2">
      <c r="B3795" s="28"/>
    </row>
    <row r="3796" spans="2:2" x14ac:dyDescent="0.2">
      <c r="B3796" s="28"/>
    </row>
    <row r="3797" spans="2:2" x14ac:dyDescent="0.2">
      <c r="B3797" s="28"/>
    </row>
    <row r="3798" spans="2:2" x14ac:dyDescent="0.2">
      <c r="B3798" s="28"/>
    </row>
    <row r="3799" spans="2:2" x14ac:dyDescent="0.2">
      <c r="B3799" s="28"/>
    </row>
    <row r="3800" spans="2:2" x14ac:dyDescent="0.2">
      <c r="B3800" s="28"/>
    </row>
    <row r="3801" spans="2:2" x14ac:dyDescent="0.2">
      <c r="B3801" s="28"/>
    </row>
    <row r="3802" spans="2:2" x14ac:dyDescent="0.2">
      <c r="B3802" s="28"/>
    </row>
    <row r="3803" spans="2:2" x14ac:dyDescent="0.2">
      <c r="B3803" s="28"/>
    </row>
    <row r="3804" spans="2:2" x14ac:dyDescent="0.2">
      <c r="B3804" s="28"/>
    </row>
    <row r="3805" spans="2:2" x14ac:dyDescent="0.2">
      <c r="B3805" s="28"/>
    </row>
    <row r="3806" spans="2:2" x14ac:dyDescent="0.2">
      <c r="B3806" s="28"/>
    </row>
    <row r="3807" spans="2:2" x14ac:dyDescent="0.2">
      <c r="B3807" s="28"/>
    </row>
    <row r="3808" spans="2:2" x14ac:dyDescent="0.2">
      <c r="B3808" s="28"/>
    </row>
    <row r="3809" spans="2:2" x14ac:dyDescent="0.2">
      <c r="B3809" s="28"/>
    </row>
    <row r="3810" spans="2:2" x14ac:dyDescent="0.2">
      <c r="B3810" s="28"/>
    </row>
    <row r="3811" spans="2:2" x14ac:dyDescent="0.2">
      <c r="B3811" s="28"/>
    </row>
    <row r="3812" spans="2:2" x14ac:dyDescent="0.2">
      <c r="B3812" s="28"/>
    </row>
    <row r="3813" spans="2:2" x14ac:dyDescent="0.2">
      <c r="B3813" s="28"/>
    </row>
    <row r="3814" spans="2:2" x14ac:dyDescent="0.2">
      <c r="B3814" s="28"/>
    </row>
    <row r="3815" spans="2:2" x14ac:dyDescent="0.2">
      <c r="B3815" s="28"/>
    </row>
    <row r="3816" spans="2:2" x14ac:dyDescent="0.2">
      <c r="B3816" s="28"/>
    </row>
    <row r="3817" spans="2:2" x14ac:dyDescent="0.2">
      <c r="B3817" s="28"/>
    </row>
    <row r="3818" spans="2:2" x14ac:dyDescent="0.2">
      <c r="B3818" s="28"/>
    </row>
    <row r="3819" spans="2:2" x14ac:dyDescent="0.2">
      <c r="B3819" s="28"/>
    </row>
    <row r="3820" spans="2:2" x14ac:dyDescent="0.2">
      <c r="B3820" s="28"/>
    </row>
    <row r="3821" spans="2:2" x14ac:dyDescent="0.2">
      <c r="B3821" s="28"/>
    </row>
    <row r="3822" spans="2:2" x14ac:dyDescent="0.2">
      <c r="B3822" s="28"/>
    </row>
    <row r="3823" spans="2:2" x14ac:dyDescent="0.2">
      <c r="B3823" s="28"/>
    </row>
    <row r="3824" spans="2:2" x14ac:dyDescent="0.2">
      <c r="B3824" s="28"/>
    </row>
    <row r="3825" spans="2:2" x14ac:dyDescent="0.2">
      <c r="B3825" s="28"/>
    </row>
    <row r="3826" spans="2:2" x14ac:dyDescent="0.2">
      <c r="B3826" s="28"/>
    </row>
    <row r="3827" spans="2:2" x14ac:dyDescent="0.2">
      <c r="B3827" s="28"/>
    </row>
    <row r="3828" spans="2:2" x14ac:dyDescent="0.2">
      <c r="B3828" s="28"/>
    </row>
    <row r="3829" spans="2:2" x14ac:dyDescent="0.2">
      <c r="B3829" s="28"/>
    </row>
    <row r="3830" spans="2:2" x14ac:dyDescent="0.2">
      <c r="B3830" s="28"/>
    </row>
    <row r="3831" spans="2:2" x14ac:dyDescent="0.2">
      <c r="B3831" s="28"/>
    </row>
    <row r="3832" spans="2:2" x14ac:dyDescent="0.2">
      <c r="B3832" s="28"/>
    </row>
    <row r="3833" spans="2:2" x14ac:dyDescent="0.2">
      <c r="B3833" s="28"/>
    </row>
    <row r="3834" spans="2:2" x14ac:dyDescent="0.2">
      <c r="B3834" s="28"/>
    </row>
    <row r="3835" spans="2:2" x14ac:dyDescent="0.2">
      <c r="B3835" s="28"/>
    </row>
    <row r="3836" spans="2:2" x14ac:dyDescent="0.2">
      <c r="B3836" s="28"/>
    </row>
    <row r="3837" spans="2:2" x14ac:dyDescent="0.2">
      <c r="B3837" s="28"/>
    </row>
    <row r="3838" spans="2:2" x14ac:dyDescent="0.2">
      <c r="B3838" s="28"/>
    </row>
    <row r="3839" spans="2:2" x14ac:dyDescent="0.2">
      <c r="B3839" s="28"/>
    </row>
    <row r="3840" spans="2:2" x14ac:dyDescent="0.2">
      <c r="B3840" s="28"/>
    </row>
    <row r="3841" spans="2:2" x14ac:dyDescent="0.2">
      <c r="B3841" s="28"/>
    </row>
    <row r="3842" spans="2:2" x14ac:dyDescent="0.2">
      <c r="B3842" s="28"/>
    </row>
    <row r="3843" spans="2:2" x14ac:dyDescent="0.2">
      <c r="B3843" s="28"/>
    </row>
    <row r="3844" spans="2:2" x14ac:dyDescent="0.2">
      <c r="B3844" s="28"/>
    </row>
    <row r="3845" spans="2:2" x14ac:dyDescent="0.2">
      <c r="B3845" s="28"/>
    </row>
    <row r="3846" spans="2:2" x14ac:dyDescent="0.2">
      <c r="B3846" s="28"/>
    </row>
    <row r="3847" spans="2:2" x14ac:dyDescent="0.2">
      <c r="B3847" s="28"/>
    </row>
    <row r="3848" spans="2:2" x14ac:dyDescent="0.2">
      <c r="B3848" s="28"/>
    </row>
    <row r="3849" spans="2:2" x14ac:dyDescent="0.2">
      <c r="B3849" s="28"/>
    </row>
    <row r="3850" spans="2:2" x14ac:dyDescent="0.2">
      <c r="B3850" s="28"/>
    </row>
    <row r="3851" spans="2:2" x14ac:dyDescent="0.2">
      <c r="B3851" s="28"/>
    </row>
    <row r="3852" spans="2:2" x14ac:dyDescent="0.2">
      <c r="B3852" s="28"/>
    </row>
    <row r="3853" spans="2:2" x14ac:dyDescent="0.2">
      <c r="B3853" s="28"/>
    </row>
    <row r="3854" spans="2:2" x14ac:dyDescent="0.2">
      <c r="B3854" s="28"/>
    </row>
    <row r="3855" spans="2:2" x14ac:dyDescent="0.2">
      <c r="B3855" s="28"/>
    </row>
    <row r="3856" spans="2:2" x14ac:dyDescent="0.2">
      <c r="B3856" s="28"/>
    </row>
    <row r="3857" spans="2:2" x14ac:dyDescent="0.2">
      <c r="B3857" s="28"/>
    </row>
    <row r="3858" spans="2:2" x14ac:dyDescent="0.2">
      <c r="B3858" s="28"/>
    </row>
    <row r="3859" spans="2:2" x14ac:dyDescent="0.2">
      <c r="B3859" s="28"/>
    </row>
    <row r="3860" spans="2:2" x14ac:dyDescent="0.2">
      <c r="B3860" s="28"/>
    </row>
    <row r="3861" spans="2:2" x14ac:dyDescent="0.2">
      <c r="B3861" s="28"/>
    </row>
    <row r="3862" spans="2:2" x14ac:dyDescent="0.2">
      <c r="B3862" s="28"/>
    </row>
    <row r="3863" spans="2:2" x14ac:dyDescent="0.2">
      <c r="B3863" s="28"/>
    </row>
    <row r="3864" spans="2:2" x14ac:dyDescent="0.2">
      <c r="B3864" s="28"/>
    </row>
    <row r="3865" spans="2:2" x14ac:dyDescent="0.2">
      <c r="B3865" s="28"/>
    </row>
    <row r="3866" spans="2:2" x14ac:dyDescent="0.2">
      <c r="B3866" s="28"/>
    </row>
    <row r="3867" spans="2:2" x14ac:dyDescent="0.2">
      <c r="B3867" s="28"/>
    </row>
    <row r="3868" spans="2:2" x14ac:dyDescent="0.2">
      <c r="B3868" s="28"/>
    </row>
    <row r="3869" spans="2:2" x14ac:dyDescent="0.2">
      <c r="B3869" s="28"/>
    </row>
    <row r="3870" spans="2:2" x14ac:dyDescent="0.2">
      <c r="B3870" s="28"/>
    </row>
    <row r="3871" spans="2:2" x14ac:dyDescent="0.2">
      <c r="B3871" s="28"/>
    </row>
    <row r="3872" spans="2:2" x14ac:dyDescent="0.2">
      <c r="B3872" s="28"/>
    </row>
    <row r="3873" spans="2:2" x14ac:dyDescent="0.2">
      <c r="B3873" s="28"/>
    </row>
    <row r="3874" spans="2:2" x14ac:dyDescent="0.2">
      <c r="B3874" s="28"/>
    </row>
    <row r="3875" spans="2:2" x14ac:dyDescent="0.2">
      <c r="B3875" s="28"/>
    </row>
    <row r="3876" spans="2:2" x14ac:dyDescent="0.2">
      <c r="B3876" s="28"/>
    </row>
    <row r="3877" spans="2:2" x14ac:dyDescent="0.2">
      <c r="B3877" s="28"/>
    </row>
    <row r="3878" spans="2:2" x14ac:dyDescent="0.2">
      <c r="B3878" s="28"/>
    </row>
    <row r="3879" spans="2:2" x14ac:dyDescent="0.2">
      <c r="B3879" s="28"/>
    </row>
    <row r="3880" spans="2:2" x14ac:dyDescent="0.2">
      <c r="B3880" s="28"/>
    </row>
    <row r="3881" spans="2:2" x14ac:dyDescent="0.2">
      <c r="B3881" s="28"/>
    </row>
    <row r="3882" spans="2:2" x14ac:dyDescent="0.2">
      <c r="B3882" s="28"/>
    </row>
    <row r="3883" spans="2:2" x14ac:dyDescent="0.2">
      <c r="B3883" s="28"/>
    </row>
    <row r="3884" spans="2:2" x14ac:dyDescent="0.2">
      <c r="B3884" s="28"/>
    </row>
    <row r="3885" spans="2:2" x14ac:dyDescent="0.2">
      <c r="B3885" s="28"/>
    </row>
    <row r="3886" spans="2:2" x14ac:dyDescent="0.2">
      <c r="B3886" s="28"/>
    </row>
    <row r="3887" spans="2:2" x14ac:dyDescent="0.2">
      <c r="B3887" s="28"/>
    </row>
    <row r="3888" spans="2:2" x14ac:dyDescent="0.2">
      <c r="B3888" s="28"/>
    </row>
    <row r="3889" spans="2:2" x14ac:dyDescent="0.2">
      <c r="B3889" s="28"/>
    </row>
    <row r="3890" spans="2:2" x14ac:dyDescent="0.2">
      <c r="B3890" s="28"/>
    </row>
    <row r="3891" spans="2:2" x14ac:dyDescent="0.2">
      <c r="B3891" s="28"/>
    </row>
    <row r="3892" spans="2:2" x14ac:dyDescent="0.2">
      <c r="B3892" s="28"/>
    </row>
    <row r="3893" spans="2:2" x14ac:dyDescent="0.2">
      <c r="B3893" s="28"/>
    </row>
    <row r="3894" spans="2:2" x14ac:dyDescent="0.2">
      <c r="B3894" s="28"/>
    </row>
    <row r="3895" spans="2:2" x14ac:dyDescent="0.2">
      <c r="B3895" s="28"/>
    </row>
    <row r="3896" spans="2:2" x14ac:dyDescent="0.2">
      <c r="B3896" s="28"/>
    </row>
    <row r="3897" spans="2:2" x14ac:dyDescent="0.2">
      <c r="B3897" s="28"/>
    </row>
    <row r="3898" spans="2:2" x14ac:dyDescent="0.2">
      <c r="B3898" s="28"/>
    </row>
    <row r="3899" spans="2:2" x14ac:dyDescent="0.2">
      <c r="B3899" s="28"/>
    </row>
    <row r="3900" spans="2:2" x14ac:dyDescent="0.2">
      <c r="B3900" s="28"/>
    </row>
    <row r="3901" spans="2:2" x14ac:dyDescent="0.2">
      <c r="B3901" s="28"/>
    </row>
    <row r="3902" spans="2:2" x14ac:dyDescent="0.2">
      <c r="B3902" s="28"/>
    </row>
    <row r="3903" spans="2:2" x14ac:dyDescent="0.2">
      <c r="B3903" s="28"/>
    </row>
    <row r="3904" spans="2:2" x14ac:dyDescent="0.2">
      <c r="B3904" s="28"/>
    </row>
    <row r="3905" spans="2:2" x14ac:dyDescent="0.2">
      <c r="B3905" s="28"/>
    </row>
    <row r="3906" spans="2:2" x14ac:dyDescent="0.2">
      <c r="B3906" s="28"/>
    </row>
    <row r="3907" spans="2:2" x14ac:dyDescent="0.2">
      <c r="B3907" s="28"/>
    </row>
    <row r="3908" spans="2:2" x14ac:dyDescent="0.2">
      <c r="B3908" s="28"/>
    </row>
    <row r="3909" spans="2:2" x14ac:dyDescent="0.2">
      <c r="B3909" s="28"/>
    </row>
    <row r="3910" spans="2:2" x14ac:dyDescent="0.2">
      <c r="B3910" s="28"/>
    </row>
    <row r="3911" spans="2:2" x14ac:dyDescent="0.2">
      <c r="B3911" s="28"/>
    </row>
    <row r="3912" spans="2:2" x14ac:dyDescent="0.2">
      <c r="B3912" s="28"/>
    </row>
    <row r="3913" spans="2:2" x14ac:dyDescent="0.2">
      <c r="B3913" s="28"/>
    </row>
    <row r="3914" spans="2:2" x14ac:dyDescent="0.2">
      <c r="B3914" s="28"/>
    </row>
    <row r="3915" spans="2:2" x14ac:dyDescent="0.2">
      <c r="B3915" s="28"/>
    </row>
    <row r="3916" spans="2:2" x14ac:dyDescent="0.2">
      <c r="B3916" s="28"/>
    </row>
    <row r="3917" spans="2:2" x14ac:dyDescent="0.2">
      <c r="B3917" s="28"/>
    </row>
    <row r="3918" spans="2:2" x14ac:dyDescent="0.2">
      <c r="B3918" s="28"/>
    </row>
    <row r="3919" spans="2:2" x14ac:dyDescent="0.2">
      <c r="B3919" s="28"/>
    </row>
    <row r="3920" spans="2:2" x14ac:dyDescent="0.2">
      <c r="B3920" s="28"/>
    </row>
    <row r="3921" spans="2:2" x14ac:dyDescent="0.2">
      <c r="B3921" s="28"/>
    </row>
    <row r="3922" spans="2:2" x14ac:dyDescent="0.2">
      <c r="B3922" s="28"/>
    </row>
    <row r="3923" spans="2:2" x14ac:dyDescent="0.2">
      <c r="B3923" s="28"/>
    </row>
    <row r="3924" spans="2:2" x14ac:dyDescent="0.2">
      <c r="B3924" s="28"/>
    </row>
    <row r="3925" spans="2:2" x14ac:dyDescent="0.2">
      <c r="B3925" s="28"/>
    </row>
    <row r="3926" spans="2:2" x14ac:dyDescent="0.2">
      <c r="B3926" s="28"/>
    </row>
    <row r="3927" spans="2:2" x14ac:dyDescent="0.2">
      <c r="B3927" s="28"/>
    </row>
    <row r="3928" spans="2:2" x14ac:dyDescent="0.2">
      <c r="B3928" s="28"/>
    </row>
    <row r="3929" spans="2:2" x14ac:dyDescent="0.2">
      <c r="B3929" s="28"/>
    </row>
    <row r="3930" spans="2:2" x14ac:dyDescent="0.2">
      <c r="B3930" s="28"/>
    </row>
    <row r="3931" spans="2:2" x14ac:dyDescent="0.2">
      <c r="B3931" s="28"/>
    </row>
    <row r="3932" spans="2:2" x14ac:dyDescent="0.2">
      <c r="B3932" s="28"/>
    </row>
    <row r="3933" spans="2:2" x14ac:dyDescent="0.2">
      <c r="B3933" s="28"/>
    </row>
    <row r="3934" spans="2:2" x14ac:dyDescent="0.2">
      <c r="B3934" s="28"/>
    </row>
    <row r="3935" spans="2:2" x14ac:dyDescent="0.2">
      <c r="B3935" s="28"/>
    </row>
    <row r="3936" spans="2:2" x14ac:dyDescent="0.2">
      <c r="B3936" s="28"/>
    </row>
    <row r="3937" spans="2:2" x14ac:dyDescent="0.2">
      <c r="B3937" s="28"/>
    </row>
    <row r="3938" spans="2:2" x14ac:dyDescent="0.2">
      <c r="B3938" s="28"/>
    </row>
    <row r="3939" spans="2:2" x14ac:dyDescent="0.2">
      <c r="B3939" s="28"/>
    </row>
    <row r="3940" spans="2:2" x14ac:dyDescent="0.2">
      <c r="B3940" s="28"/>
    </row>
    <row r="3941" spans="2:2" x14ac:dyDescent="0.2">
      <c r="B3941" s="28"/>
    </row>
    <row r="3942" spans="2:2" x14ac:dyDescent="0.2">
      <c r="B3942" s="28"/>
    </row>
    <row r="3943" spans="2:2" x14ac:dyDescent="0.2">
      <c r="B3943" s="28"/>
    </row>
    <row r="3944" spans="2:2" x14ac:dyDescent="0.2">
      <c r="B3944" s="28"/>
    </row>
    <row r="3945" spans="2:2" x14ac:dyDescent="0.2">
      <c r="B3945" s="28"/>
    </row>
    <row r="3946" spans="2:2" x14ac:dyDescent="0.2">
      <c r="B3946" s="28"/>
    </row>
    <row r="3947" spans="2:2" x14ac:dyDescent="0.2">
      <c r="B3947" s="28"/>
    </row>
    <row r="3948" spans="2:2" x14ac:dyDescent="0.2">
      <c r="B3948" s="28"/>
    </row>
    <row r="3949" spans="2:2" x14ac:dyDescent="0.2">
      <c r="B3949" s="28"/>
    </row>
    <row r="3950" spans="2:2" x14ac:dyDescent="0.2">
      <c r="B3950" s="28"/>
    </row>
    <row r="3951" spans="2:2" x14ac:dyDescent="0.2">
      <c r="B3951" s="28"/>
    </row>
    <row r="3952" spans="2:2" x14ac:dyDescent="0.2">
      <c r="B3952" s="28"/>
    </row>
    <row r="3953" spans="2:2" x14ac:dyDescent="0.2">
      <c r="B3953" s="28"/>
    </row>
    <row r="3954" spans="2:2" x14ac:dyDescent="0.2">
      <c r="B3954" s="28"/>
    </row>
    <row r="3955" spans="2:2" x14ac:dyDescent="0.2">
      <c r="B3955" s="28"/>
    </row>
    <row r="3956" spans="2:2" x14ac:dyDescent="0.2">
      <c r="B3956" s="28"/>
    </row>
    <row r="3957" spans="2:2" x14ac:dyDescent="0.2">
      <c r="B3957" s="28"/>
    </row>
    <row r="3958" spans="2:2" x14ac:dyDescent="0.2">
      <c r="B3958" s="28"/>
    </row>
    <row r="3959" spans="2:2" x14ac:dyDescent="0.2">
      <c r="B3959" s="28"/>
    </row>
    <row r="3960" spans="2:2" x14ac:dyDescent="0.2">
      <c r="B3960" s="28"/>
    </row>
    <row r="3961" spans="2:2" x14ac:dyDescent="0.2">
      <c r="B3961" s="28"/>
    </row>
    <row r="3962" spans="2:2" x14ac:dyDescent="0.2">
      <c r="B3962" s="28"/>
    </row>
    <row r="3963" spans="2:2" x14ac:dyDescent="0.2">
      <c r="B3963" s="28"/>
    </row>
    <row r="3964" spans="2:2" x14ac:dyDescent="0.2">
      <c r="B3964" s="28"/>
    </row>
    <row r="3965" spans="2:2" x14ac:dyDescent="0.2">
      <c r="B3965" s="28"/>
    </row>
    <row r="3966" spans="2:2" x14ac:dyDescent="0.2">
      <c r="B3966" s="28"/>
    </row>
    <row r="3967" spans="2:2" x14ac:dyDescent="0.2">
      <c r="B3967" s="28"/>
    </row>
    <row r="3968" spans="2:2" x14ac:dyDescent="0.2">
      <c r="B3968" s="28"/>
    </row>
    <row r="3969" spans="2:2" x14ac:dyDescent="0.2">
      <c r="B3969" s="28"/>
    </row>
    <row r="3970" spans="2:2" x14ac:dyDescent="0.2">
      <c r="B3970" s="28"/>
    </row>
    <row r="3971" spans="2:2" x14ac:dyDescent="0.2">
      <c r="B3971" s="28"/>
    </row>
    <row r="3972" spans="2:2" x14ac:dyDescent="0.2">
      <c r="B3972" s="28"/>
    </row>
    <row r="3973" spans="2:2" x14ac:dyDescent="0.2">
      <c r="B3973" s="28"/>
    </row>
    <row r="3974" spans="2:2" x14ac:dyDescent="0.2">
      <c r="B3974" s="28"/>
    </row>
    <row r="3975" spans="2:2" x14ac:dyDescent="0.2">
      <c r="B3975" s="28"/>
    </row>
    <row r="3976" spans="2:2" x14ac:dyDescent="0.2">
      <c r="B3976" s="28"/>
    </row>
    <row r="3977" spans="2:2" x14ac:dyDescent="0.2">
      <c r="B3977" s="28"/>
    </row>
    <row r="3978" spans="2:2" x14ac:dyDescent="0.2">
      <c r="B3978" s="28"/>
    </row>
    <row r="3979" spans="2:2" x14ac:dyDescent="0.2">
      <c r="B3979" s="28"/>
    </row>
    <row r="3980" spans="2:2" x14ac:dyDescent="0.2">
      <c r="B3980" s="28"/>
    </row>
    <row r="3981" spans="2:2" x14ac:dyDescent="0.2">
      <c r="B3981" s="28"/>
    </row>
    <row r="3982" spans="2:2" x14ac:dyDescent="0.2">
      <c r="B3982" s="28"/>
    </row>
    <row r="3983" spans="2:2" x14ac:dyDescent="0.2">
      <c r="B3983" s="28"/>
    </row>
    <row r="3984" spans="2:2" x14ac:dyDescent="0.2">
      <c r="B3984" s="28"/>
    </row>
    <row r="3985" spans="2:2" x14ac:dyDescent="0.2">
      <c r="B3985" s="28"/>
    </row>
    <row r="3986" spans="2:2" x14ac:dyDescent="0.2">
      <c r="B3986" s="28"/>
    </row>
    <row r="3987" spans="2:2" x14ac:dyDescent="0.2">
      <c r="B3987" s="28"/>
    </row>
    <row r="3988" spans="2:2" x14ac:dyDescent="0.2">
      <c r="B3988" s="28"/>
    </row>
    <row r="3989" spans="2:2" x14ac:dyDescent="0.2">
      <c r="B3989" s="28"/>
    </row>
    <row r="3990" spans="2:2" x14ac:dyDescent="0.2">
      <c r="B3990" s="28"/>
    </row>
    <row r="3991" spans="2:2" x14ac:dyDescent="0.2">
      <c r="B3991" s="28"/>
    </row>
    <row r="3992" spans="2:2" x14ac:dyDescent="0.2">
      <c r="B3992" s="28"/>
    </row>
    <row r="3993" spans="2:2" x14ac:dyDescent="0.2">
      <c r="B3993" s="28"/>
    </row>
    <row r="3994" spans="2:2" x14ac:dyDescent="0.2">
      <c r="B3994" s="28"/>
    </row>
    <row r="3995" spans="2:2" x14ac:dyDescent="0.2">
      <c r="B3995" s="28"/>
    </row>
    <row r="3996" spans="2:2" x14ac:dyDescent="0.2">
      <c r="B3996" s="28"/>
    </row>
    <row r="3997" spans="2:2" x14ac:dyDescent="0.2">
      <c r="B3997" s="28"/>
    </row>
    <row r="3998" spans="2:2" x14ac:dyDescent="0.2">
      <c r="B3998" s="28"/>
    </row>
    <row r="3999" spans="2:2" x14ac:dyDescent="0.2">
      <c r="B3999" s="28"/>
    </row>
    <row r="4000" spans="2:2" x14ac:dyDescent="0.2">
      <c r="B4000" s="28"/>
    </row>
    <row r="4001" spans="2:2" x14ac:dyDescent="0.2">
      <c r="B4001" s="28"/>
    </row>
    <row r="4002" spans="2:2" x14ac:dyDescent="0.2">
      <c r="B4002" s="28"/>
    </row>
    <row r="4003" spans="2:2" x14ac:dyDescent="0.2">
      <c r="B4003" s="28"/>
    </row>
    <row r="4004" spans="2:2" x14ac:dyDescent="0.2">
      <c r="B4004" s="28"/>
    </row>
    <row r="4005" spans="2:2" x14ac:dyDescent="0.2">
      <c r="B4005" s="28"/>
    </row>
    <row r="4006" spans="2:2" x14ac:dyDescent="0.2">
      <c r="B4006" s="28"/>
    </row>
    <row r="4007" spans="2:2" x14ac:dyDescent="0.2">
      <c r="B4007" s="28"/>
    </row>
    <row r="4008" spans="2:2" x14ac:dyDescent="0.2">
      <c r="B4008" s="28"/>
    </row>
    <row r="4009" spans="2:2" x14ac:dyDescent="0.2">
      <c r="B4009" s="28"/>
    </row>
    <row r="4010" spans="2:2" x14ac:dyDescent="0.2">
      <c r="B4010" s="28"/>
    </row>
    <row r="4011" spans="2:2" x14ac:dyDescent="0.2">
      <c r="B4011" s="28"/>
    </row>
    <row r="4012" spans="2:2" x14ac:dyDescent="0.2">
      <c r="B4012" s="28"/>
    </row>
    <row r="4013" spans="2:2" x14ac:dyDescent="0.2">
      <c r="B4013" s="28"/>
    </row>
    <row r="4014" spans="2:2" x14ac:dyDescent="0.2">
      <c r="B4014" s="28"/>
    </row>
    <row r="4015" spans="2:2" x14ac:dyDescent="0.2">
      <c r="B4015" s="28"/>
    </row>
    <row r="4016" spans="2:2" x14ac:dyDescent="0.2">
      <c r="B4016" s="28"/>
    </row>
    <row r="4017" spans="2:2" x14ac:dyDescent="0.2">
      <c r="B4017" s="28"/>
    </row>
    <row r="4018" spans="2:2" x14ac:dyDescent="0.2">
      <c r="B4018" s="28"/>
    </row>
    <row r="4019" spans="2:2" x14ac:dyDescent="0.2">
      <c r="B4019" s="28"/>
    </row>
    <row r="4020" spans="2:2" x14ac:dyDescent="0.2">
      <c r="B4020" s="28"/>
    </row>
    <row r="4021" spans="2:2" x14ac:dyDescent="0.2">
      <c r="B4021" s="28"/>
    </row>
    <row r="4022" spans="2:2" x14ac:dyDescent="0.2">
      <c r="B4022" s="28"/>
    </row>
    <row r="4023" spans="2:2" x14ac:dyDescent="0.2">
      <c r="B4023" s="28"/>
    </row>
    <row r="4024" spans="2:2" x14ac:dyDescent="0.2">
      <c r="B4024" s="28"/>
    </row>
    <row r="4025" spans="2:2" x14ac:dyDescent="0.2">
      <c r="B4025" s="28"/>
    </row>
    <row r="4026" spans="2:2" x14ac:dyDescent="0.2">
      <c r="B4026" s="28"/>
    </row>
    <row r="4027" spans="2:2" x14ac:dyDescent="0.2">
      <c r="B4027" s="28"/>
    </row>
    <row r="4028" spans="2:2" x14ac:dyDescent="0.2">
      <c r="B4028" s="28"/>
    </row>
    <row r="4029" spans="2:2" x14ac:dyDescent="0.2">
      <c r="B4029" s="28"/>
    </row>
    <row r="4030" spans="2:2" x14ac:dyDescent="0.2">
      <c r="B4030" s="28"/>
    </row>
    <row r="4031" spans="2:2" x14ac:dyDescent="0.2">
      <c r="B4031" s="28"/>
    </row>
    <row r="4032" spans="2:2" x14ac:dyDescent="0.2">
      <c r="B4032" s="28"/>
    </row>
    <row r="4033" spans="2:2" x14ac:dyDescent="0.2">
      <c r="B4033" s="28"/>
    </row>
    <row r="4034" spans="2:2" x14ac:dyDescent="0.2">
      <c r="B4034" s="28"/>
    </row>
    <row r="4035" spans="2:2" x14ac:dyDescent="0.2">
      <c r="B4035" s="28"/>
    </row>
    <row r="4036" spans="2:2" x14ac:dyDescent="0.2">
      <c r="B4036" s="28"/>
    </row>
    <row r="4037" spans="2:2" x14ac:dyDescent="0.2">
      <c r="B4037" s="28"/>
    </row>
    <row r="4038" spans="2:2" x14ac:dyDescent="0.2">
      <c r="B4038" s="28"/>
    </row>
    <row r="4039" spans="2:2" x14ac:dyDescent="0.2">
      <c r="B4039" s="28"/>
    </row>
    <row r="4040" spans="2:2" x14ac:dyDescent="0.2">
      <c r="B4040" s="28"/>
    </row>
    <row r="4041" spans="2:2" x14ac:dyDescent="0.2">
      <c r="B4041" s="28"/>
    </row>
    <row r="4042" spans="2:2" x14ac:dyDescent="0.2">
      <c r="B4042" s="28"/>
    </row>
    <row r="4043" spans="2:2" x14ac:dyDescent="0.2">
      <c r="B4043" s="28"/>
    </row>
    <row r="4044" spans="2:2" x14ac:dyDescent="0.2">
      <c r="B4044" s="28"/>
    </row>
    <row r="4045" spans="2:2" x14ac:dyDescent="0.2">
      <c r="B4045" s="28"/>
    </row>
    <row r="4046" spans="2:2" x14ac:dyDescent="0.2">
      <c r="B4046" s="28"/>
    </row>
    <row r="4047" spans="2:2" x14ac:dyDescent="0.2">
      <c r="B4047" s="28"/>
    </row>
    <row r="4048" spans="2:2" x14ac:dyDescent="0.2">
      <c r="B4048" s="28"/>
    </row>
    <row r="4049" spans="2:2" x14ac:dyDescent="0.2">
      <c r="B4049" s="28"/>
    </row>
    <row r="4050" spans="2:2" x14ac:dyDescent="0.2">
      <c r="B4050" s="28"/>
    </row>
    <row r="4051" spans="2:2" x14ac:dyDescent="0.2">
      <c r="B4051" s="28"/>
    </row>
    <row r="4052" spans="2:2" x14ac:dyDescent="0.2">
      <c r="B4052" s="28"/>
    </row>
    <row r="4053" spans="2:2" x14ac:dyDescent="0.2">
      <c r="B4053" s="28"/>
    </row>
    <row r="4054" spans="2:2" x14ac:dyDescent="0.2">
      <c r="B4054" s="28"/>
    </row>
    <row r="4055" spans="2:2" x14ac:dyDescent="0.2">
      <c r="B4055" s="28"/>
    </row>
    <row r="4056" spans="2:2" x14ac:dyDescent="0.2">
      <c r="B4056" s="28"/>
    </row>
    <row r="4057" spans="2:2" x14ac:dyDescent="0.2">
      <c r="B4057" s="28"/>
    </row>
    <row r="4058" spans="2:2" x14ac:dyDescent="0.2">
      <c r="B4058" s="28"/>
    </row>
    <row r="4059" spans="2:2" x14ac:dyDescent="0.2">
      <c r="B4059" s="28"/>
    </row>
    <row r="4060" spans="2:2" x14ac:dyDescent="0.2">
      <c r="B4060" s="28"/>
    </row>
    <row r="4061" spans="2:2" x14ac:dyDescent="0.2">
      <c r="B4061" s="28"/>
    </row>
    <row r="4062" spans="2:2" x14ac:dyDescent="0.2">
      <c r="B4062" s="28"/>
    </row>
    <row r="4063" spans="2:2" x14ac:dyDescent="0.2">
      <c r="B4063" s="28"/>
    </row>
    <row r="4064" spans="2:2" x14ac:dyDescent="0.2">
      <c r="B4064" s="28"/>
    </row>
    <row r="4065" spans="2:2" x14ac:dyDescent="0.2">
      <c r="B4065" s="28"/>
    </row>
    <row r="4066" spans="2:2" x14ac:dyDescent="0.2">
      <c r="B4066" s="28"/>
    </row>
    <row r="4067" spans="2:2" x14ac:dyDescent="0.2">
      <c r="B4067" s="28"/>
    </row>
    <row r="4068" spans="2:2" x14ac:dyDescent="0.2">
      <c r="B4068" s="28"/>
    </row>
    <row r="4069" spans="2:2" x14ac:dyDescent="0.2">
      <c r="B4069" s="28"/>
    </row>
    <row r="4070" spans="2:2" x14ac:dyDescent="0.2">
      <c r="B4070" s="28"/>
    </row>
    <row r="4071" spans="2:2" x14ac:dyDescent="0.2">
      <c r="B4071" s="28"/>
    </row>
    <row r="4072" spans="2:2" x14ac:dyDescent="0.2">
      <c r="B4072" s="28"/>
    </row>
    <row r="4073" spans="2:2" x14ac:dyDescent="0.2">
      <c r="B4073" s="28"/>
    </row>
    <row r="4074" spans="2:2" x14ac:dyDescent="0.2">
      <c r="B4074" s="28"/>
    </row>
    <row r="4075" spans="2:2" x14ac:dyDescent="0.2">
      <c r="B4075" s="28"/>
    </row>
    <row r="4076" spans="2:2" x14ac:dyDescent="0.2">
      <c r="B4076" s="28"/>
    </row>
    <row r="4077" spans="2:2" x14ac:dyDescent="0.2">
      <c r="B4077" s="28"/>
    </row>
    <row r="4078" spans="2:2" x14ac:dyDescent="0.2">
      <c r="B4078" s="28"/>
    </row>
    <row r="4079" spans="2:2" x14ac:dyDescent="0.2">
      <c r="B4079" s="28"/>
    </row>
    <row r="4080" spans="2:2" x14ac:dyDescent="0.2">
      <c r="B4080" s="28"/>
    </row>
    <row r="4081" spans="2:2" x14ac:dyDescent="0.2">
      <c r="B4081" s="28"/>
    </row>
    <row r="4082" spans="2:2" x14ac:dyDescent="0.2">
      <c r="B4082" s="28"/>
    </row>
    <row r="4083" spans="2:2" x14ac:dyDescent="0.2">
      <c r="B4083" s="28"/>
    </row>
    <row r="4084" spans="2:2" x14ac:dyDescent="0.2">
      <c r="B4084" s="28"/>
    </row>
    <row r="4085" spans="2:2" x14ac:dyDescent="0.2">
      <c r="B4085" s="28"/>
    </row>
    <row r="4086" spans="2:2" x14ac:dyDescent="0.2">
      <c r="B4086" s="28"/>
    </row>
    <row r="4087" spans="2:2" x14ac:dyDescent="0.2">
      <c r="B4087" s="28"/>
    </row>
    <row r="4088" spans="2:2" x14ac:dyDescent="0.2">
      <c r="B4088" s="28"/>
    </row>
    <row r="4089" spans="2:2" x14ac:dyDescent="0.2">
      <c r="B4089" s="28"/>
    </row>
    <row r="4090" spans="2:2" x14ac:dyDescent="0.2">
      <c r="B4090" s="28"/>
    </row>
    <row r="4091" spans="2:2" x14ac:dyDescent="0.2">
      <c r="B4091" s="28"/>
    </row>
    <row r="4092" spans="2:2" x14ac:dyDescent="0.2">
      <c r="B4092" s="28"/>
    </row>
    <row r="4093" spans="2:2" x14ac:dyDescent="0.2">
      <c r="B4093" s="28"/>
    </row>
    <row r="4094" spans="2:2" x14ac:dyDescent="0.2">
      <c r="B4094" s="28"/>
    </row>
    <row r="4095" spans="2:2" x14ac:dyDescent="0.2">
      <c r="B4095" s="28"/>
    </row>
    <row r="4096" spans="2:2" x14ac:dyDescent="0.2">
      <c r="B4096" s="28"/>
    </row>
    <row r="4097" spans="2:2" x14ac:dyDescent="0.2">
      <c r="B4097" s="28"/>
    </row>
    <row r="4098" spans="2:2" x14ac:dyDescent="0.2">
      <c r="B4098" s="28"/>
    </row>
    <row r="4099" spans="2:2" x14ac:dyDescent="0.2">
      <c r="B4099" s="28"/>
    </row>
    <row r="4100" spans="2:2" x14ac:dyDescent="0.2">
      <c r="B4100" s="28"/>
    </row>
    <row r="4101" spans="2:2" x14ac:dyDescent="0.2">
      <c r="B4101" s="28"/>
    </row>
    <row r="4102" spans="2:2" x14ac:dyDescent="0.2">
      <c r="B4102" s="28"/>
    </row>
    <row r="4103" spans="2:2" x14ac:dyDescent="0.2">
      <c r="B4103" s="28"/>
    </row>
    <row r="4104" spans="2:2" x14ac:dyDescent="0.2">
      <c r="B4104" s="28"/>
    </row>
    <row r="4105" spans="2:2" x14ac:dyDescent="0.2">
      <c r="B4105" s="28"/>
    </row>
    <row r="4106" spans="2:2" x14ac:dyDescent="0.2">
      <c r="B4106" s="28"/>
    </row>
    <row r="4107" spans="2:2" x14ac:dyDescent="0.2">
      <c r="B4107" s="28"/>
    </row>
    <row r="4108" spans="2:2" x14ac:dyDescent="0.2">
      <c r="B4108" s="28"/>
    </row>
    <row r="4109" spans="2:2" x14ac:dyDescent="0.2">
      <c r="B4109" s="28"/>
    </row>
    <row r="4110" spans="2:2" x14ac:dyDescent="0.2">
      <c r="B4110" s="28"/>
    </row>
    <row r="4111" spans="2:2" x14ac:dyDescent="0.2">
      <c r="B4111" s="28"/>
    </row>
    <row r="4112" spans="2:2" x14ac:dyDescent="0.2">
      <c r="B4112" s="28"/>
    </row>
    <row r="4113" spans="2:2" x14ac:dyDescent="0.2">
      <c r="B4113" s="28"/>
    </row>
    <row r="4114" spans="2:2" x14ac:dyDescent="0.2">
      <c r="B4114" s="28"/>
    </row>
    <row r="4115" spans="2:2" x14ac:dyDescent="0.2">
      <c r="B4115" s="28"/>
    </row>
    <row r="4116" spans="2:2" x14ac:dyDescent="0.2">
      <c r="B4116" s="28"/>
    </row>
    <row r="4117" spans="2:2" x14ac:dyDescent="0.2">
      <c r="B4117" s="28"/>
    </row>
    <row r="4118" spans="2:2" x14ac:dyDescent="0.2">
      <c r="B4118" s="28"/>
    </row>
    <row r="4119" spans="2:2" x14ac:dyDescent="0.2">
      <c r="B4119" s="28"/>
    </row>
    <row r="4120" spans="2:2" x14ac:dyDescent="0.2">
      <c r="B4120" s="28"/>
    </row>
    <row r="4121" spans="2:2" x14ac:dyDescent="0.2">
      <c r="B4121" s="28"/>
    </row>
    <row r="4122" spans="2:2" x14ac:dyDescent="0.2">
      <c r="B4122" s="28"/>
    </row>
    <row r="4123" spans="2:2" x14ac:dyDescent="0.2">
      <c r="B4123" s="28"/>
    </row>
    <row r="4124" spans="2:2" x14ac:dyDescent="0.2">
      <c r="B4124" s="28"/>
    </row>
    <row r="4125" spans="2:2" x14ac:dyDescent="0.2">
      <c r="B4125" s="28"/>
    </row>
    <row r="4126" spans="2:2" x14ac:dyDescent="0.2">
      <c r="B4126" s="28"/>
    </row>
    <row r="4127" spans="2:2" x14ac:dyDescent="0.2">
      <c r="B4127" s="28"/>
    </row>
    <row r="4128" spans="2:2" x14ac:dyDescent="0.2">
      <c r="B4128" s="28"/>
    </row>
    <row r="4129" spans="2:2" x14ac:dyDescent="0.2">
      <c r="B4129" s="28"/>
    </row>
    <row r="4130" spans="2:2" x14ac:dyDescent="0.2">
      <c r="B4130" s="28"/>
    </row>
    <row r="4131" spans="2:2" x14ac:dyDescent="0.2">
      <c r="B4131" s="28"/>
    </row>
    <row r="4132" spans="2:2" x14ac:dyDescent="0.2">
      <c r="B4132" s="28"/>
    </row>
    <row r="4133" spans="2:2" x14ac:dyDescent="0.2">
      <c r="B4133" s="28"/>
    </row>
    <row r="4134" spans="2:2" x14ac:dyDescent="0.2">
      <c r="B4134" s="28"/>
    </row>
    <row r="4135" spans="2:2" x14ac:dyDescent="0.2">
      <c r="B4135" s="28"/>
    </row>
    <row r="4136" spans="2:2" x14ac:dyDescent="0.2">
      <c r="B4136" s="28"/>
    </row>
    <row r="4137" spans="2:2" x14ac:dyDescent="0.2">
      <c r="B4137" s="28"/>
    </row>
    <row r="4138" spans="2:2" x14ac:dyDescent="0.2">
      <c r="B4138" s="28"/>
    </row>
    <row r="4139" spans="2:2" x14ac:dyDescent="0.2">
      <c r="B4139" s="28"/>
    </row>
    <row r="4140" spans="2:2" x14ac:dyDescent="0.2">
      <c r="B4140" s="28"/>
    </row>
    <row r="4141" spans="2:2" x14ac:dyDescent="0.2">
      <c r="B4141" s="28"/>
    </row>
    <row r="4142" spans="2:2" x14ac:dyDescent="0.2">
      <c r="B4142" s="28"/>
    </row>
    <row r="4143" spans="2:2" x14ac:dyDescent="0.2">
      <c r="B4143" s="28"/>
    </row>
    <row r="4144" spans="2:2" x14ac:dyDescent="0.2">
      <c r="B4144" s="28"/>
    </row>
    <row r="4145" spans="2:2" x14ac:dyDescent="0.2">
      <c r="B4145" s="28"/>
    </row>
    <row r="4146" spans="2:2" x14ac:dyDescent="0.2">
      <c r="B4146" s="28"/>
    </row>
    <row r="4147" spans="2:2" x14ac:dyDescent="0.2">
      <c r="B4147" s="28"/>
    </row>
    <row r="4148" spans="2:2" x14ac:dyDescent="0.2">
      <c r="B4148" s="28"/>
    </row>
    <row r="4149" spans="2:2" x14ac:dyDescent="0.2">
      <c r="B4149" s="28"/>
    </row>
    <row r="4150" spans="2:2" x14ac:dyDescent="0.2">
      <c r="B4150" s="28"/>
    </row>
    <row r="4151" spans="2:2" x14ac:dyDescent="0.2">
      <c r="B4151" s="28"/>
    </row>
    <row r="4152" spans="2:2" x14ac:dyDescent="0.2">
      <c r="B4152" s="28"/>
    </row>
    <row r="4153" spans="2:2" x14ac:dyDescent="0.2">
      <c r="B4153" s="28"/>
    </row>
    <row r="4154" spans="2:2" x14ac:dyDescent="0.2">
      <c r="B4154" s="28"/>
    </row>
    <row r="4155" spans="2:2" x14ac:dyDescent="0.2">
      <c r="B4155" s="28"/>
    </row>
    <row r="4156" spans="2:2" x14ac:dyDescent="0.2">
      <c r="B4156" s="28"/>
    </row>
    <row r="4157" spans="2:2" x14ac:dyDescent="0.2">
      <c r="B4157" s="28"/>
    </row>
    <row r="4158" spans="2:2" x14ac:dyDescent="0.2">
      <c r="B4158" s="28"/>
    </row>
    <row r="4159" spans="2:2" x14ac:dyDescent="0.2">
      <c r="B4159" s="28"/>
    </row>
    <row r="4160" spans="2:2" x14ac:dyDescent="0.2">
      <c r="B4160" s="28"/>
    </row>
    <row r="4161" spans="2:2" x14ac:dyDescent="0.2">
      <c r="B4161" s="28"/>
    </row>
    <row r="4162" spans="2:2" x14ac:dyDescent="0.2">
      <c r="B4162" s="28"/>
    </row>
    <row r="4163" spans="2:2" x14ac:dyDescent="0.2">
      <c r="B4163" s="28"/>
    </row>
    <row r="4164" spans="2:2" x14ac:dyDescent="0.2">
      <c r="B4164" s="28"/>
    </row>
    <row r="4165" spans="2:2" x14ac:dyDescent="0.2">
      <c r="B4165" s="28"/>
    </row>
    <row r="4166" spans="2:2" x14ac:dyDescent="0.2">
      <c r="B4166" s="28"/>
    </row>
    <row r="4167" spans="2:2" x14ac:dyDescent="0.2">
      <c r="B4167" s="28"/>
    </row>
    <row r="4168" spans="2:2" x14ac:dyDescent="0.2">
      <c r="B4168" s="28"/>
    </row>
    <row r="4169" spans="2:2" x14ac:dyDescent="0.2">
      <c r="B4169" s="28"/>
    </row>
    <row r="4170" spans="2:2" x14ac:dyDescent="0.2">
      <c r="B4170" s="28"/>
    </row>
    <row r="4171" spans="2:2" x14ac:dyDescent="0.2">
      <c r="B4171" s="28"/>
    </row>
    <row r="4172" spans="2:2" x14ac:dyDescent="0.2">
      <c r="B4172" s="28"/>
    </row>
    <row r="4173" spans="2:2" x14ac:dyDescent="0.2">
      <c r="B4173" s="28"/>
    </row>
    <row r="4174" spans="2:2" x14ac:dyDescent="0.2">
      <c r="B4174" s="28"/>
    </row>
    <row r="4175" spans="2:2" x14ac:dyDescent="0.2">
      <c r="B4175" s="28"/>
    </row>
    <row r="4176" spans="2:2" x14ac:dyDescent="0.2">
      <c r="B4176" s="28"/>
    </row>
    <row r="4177" spans="2:2" x14ac:dyDescent="0.2">
      <c r="B4177" s="28"/>
    </row>
    <row r="4178" spans="2:2" x14ac:dyDescent="0.2">
      <c r="B4178" s="28"/>
    </row>
    <row r="4179" spans="2:2" x14ac:dyDescent="0.2">
      <c r="B4179" s="28"/>
    </row>
    <row r="4180" spans="2:2" x14ac:dyDescent="0.2">
      <c r="B4180" s="28"/>
    </row>
    <row r="4181" spans="2:2" x14ac:dyDescent="0.2">
      <c r="B4181" s="28"/>
    </row>
    <row r="4182" spans="2:2" x14ac:dyDescent="0.2">
      <c r="B4182" s="28"/>
    </row>
    <row r="4183" spans="2:2" x14ac:dyDescent="0.2">
      <c r="B4183" s="28"/>
    </row>
    <row r="4184" spans="2:2" x14ac:dyDescent="0.2">
      <c r="B4184" s="28"/>
    </row>
    <row r="4185" spans="2:2" x14ac:dyDescent="0.2">
      <c r="B4185" s="28"/>
    </row>
    <row r="4186" spans="2:2" x14ac:dyDescent="0.2">
      <c r="B4186" s="28"/>
    </row>
    <row r="4187" spans="2:2" x14ac:dyDescent="0.2">
      <c r="B4187" s="28"/>
    </row>
    <row r="4188" spans="2:2" x14ac:dyDescent="0.2">
      <c r="B4188" s="28"/>
    </row>
    <row r="4189" spans="2:2" x14ac:dyDescent="0.2">
      <c r="B4189" s="28"/>
    </row>
    <row r="4190" spans="2:2" x14ac:dyDescent="0.2">
      <c r="B4190" s="28"/>
    </row>
    <row r="4191" spans="2:2" x14ac:dyDescent="0.2">
      <c r="B4191" s="28"/>
    </row>
    <row r="4192" spans="2:2" x14ac:dyDescent="0.2">
      <c r="B4192" s="28"/>
    </row>
    <row r="4193" spans="2:2" x14ac:dyDescent="0.2">
      <c r="B4193" s="28"/>
    </row>
    <row r="4194" spans="2:2" x14ac:dyDescent="0.2">
      <c r="B4194" s="28"/>
    </row>
    <row r="4195" spans="2:2" x14ac:dyDescent="0.2">
      <c r="B4195" s="28"/>
    </row>
    <row r="4196" spans="2:2" x14ac:dyDescent="0.2">
      <c r="B4196" s="28"/>
    </row>
    <row r="4197" spans="2:2" x14ac:dyDescent="0.2">
      <c r="B4197" s="28"/>
    </row>
    <row r="4198" spans="2:2" x14ac:dyDescent="0.2">
      <c r="B4198" s="28"/>
    </row>
    <row r="4199" spans="2:2" x14ac:dyDescent="0.2">
      <c r="B4199" s="28"/>
    </row>
    <row r="4200" spans="2:2" x14ac:dyDescent="0.2">
      <c r="B4200" s="28"/>
    </row>
    <row r="4201" spans="2:2" x14ac:dyDescent="0.2">
      <c r="B4201" s="28"/>
    </row>
    <row r="4202" spans="2:2" x14ac:dyDescent="0.2">
      <c r="B4202" s="28"/>
    </row>
    <row r="4203" spans="2:2" x14ac:dyDescent="0.2">
      <c r="B4203" s="28"/>
    </row>
    <row r="4204" spans="2:2" x14ac:dyDescent="0.2">
      <c r="B4204" s="28"/>
    </row>
    <row r="4205" spans="2:2" x14ac:dyDescent="0.2">
      <c r="B4205" s="28"/>
    </row>
    <row r="4206" spans="2:2" x14ac:dyDescent="0.2">
      <c r="B4206" s="28"/>
    </row>
    <row r="4207" spans="2:2" x14ac:dyDescent="0.2">
      <c r="B4207" s="28"/>
    </row>
    <row r="4208" spans="2:2" x14ac:dyDescent="0.2">
      <c r="B4208" s="28"/>
    </row>
    <row r="4209" spans="2:2" x14ac:dyDescent="0.2">
      <c r="B4209" s="28"/>
    </row>
    <row r="4210" spans="2:2" x14ac:dyDescent="0.2">
      <c r="B4210" s="28"/>
    </row>
    <row r="4211" spans="2:2" x14ac:dyDescent="0.2">
      <c r="B4211" s="28"/>
    </row>
    <row r="4212" spans="2:2" x14ac:dyDescent="0.2">
      <c r="B4212" s="28"/>
    </row>
    <row r="4213" spans="2:2" x14ac:dyDescent="0.2">
      <c r="B4213" s="28"/>
    </row>
    <row r="4214" spans="2:2" x14ac:dyDescent="0.2">
      <c r="B4214" s="28"/>
    </row>
    <row r="4215" spans="2:2" x14ac:dyDescent="0.2">
      <c r="B4215" s="28"/>
    </row>
    <row r="4216" spans="2:2" x14ac:dyDescent="0.2">
      <c r="B4216" s="28"/>
    </row>
    <row r="4217" spans="2:2" x14ac:dyDescent="0.2">
      <c r="B4217" s="28"/>
    </row>
    <row r="4218" spans="2:2" x14ac:dyDescent="0.2">
      <c r="B4218" s="28"/>
    </row>
    <row r="4219" spans="2:2" x14ac:dyDescent="0.2">
      <c r="B4219" s="28"/>
    </row>
    <row r="4220" spans="2:2" x14ac:dyDescent="0.2">
      <c r="B4220" s="28"/>
    </row>
    <row r="4221" spans="2:2" x14ac:dyDescent="0.2">
      <c r="B4221" s="28"/>
    </row>
    <row r="4222" spans="2:2" x14ac:dyDescent="0.2">
      <c r="B4222" s="28"/>
    </row>
    <row r="4223" spans="2:2" x14ac:dyDescent="0.2">
      <c r="B4223" s="28"/>
    </row>
    <row r="4224" spans="2:2" x14ac:dyDescent="0.2">
      <c r="B4224" s="28"/>
    </row>
    <row r="4225" spans="2:2" x14ac:dyDescent="0.2">
      <c r="B4225" s="28"/>
    </row>
    <row r="4226" spans="2:2" x14ac:dyDescent="0.2">
      <c r="B4226" s="28"/>
    </row>
    <row r="4227" spans="2:2" x14ac:dyDescent="0.2">
      <c r="B4227" s="28"/>
    </row>
    <row r="4228" spans="2:2" x14ac:dyDescent="0.2">
      <c r="B4228" s="28"/>
    </row>
    <row r="4229" spans="2:2" x14ac:dyDescent="0.2">
      <c r="B4229" s="28"/>
    </row>
    <row r="4230" spans="2:2" x14ac:dyDescent="0.2">
      <c r="B4230" s="28"/>
    </row>
    <row r="4231" spans="2:2" x14ac:dyDescent="0.2">
      <c r="B4231" s="28"/>
    </row>
    <row r="4232" spans="2:2" x14ac:dyDescent="0.2">
      <c r="B4232" s="28"/>
    </row>
    <row r="4233" spans="2:2" x14ac:dyDescent="0.2">
      <c r="B4233" s="28"/>
    </row>
    <row r="4234" spans="2:2" x14ac:dyDescent="0.2">
      <c r="B4234" s="28"/>
    </row>
    <row r="4235" spans="2:2" x14ac:dyDescent="0.2">
      <c r="B4235" s="28"/>
    </row>
    <row r="4236" spans="2:2" x14ac:dyDescent="0.2">
      <c r="B4236" s="28"/>
    </row>
    <row r="4237" spans="2:2" x14ac:dyDescent="0.2">
      <c r="B4237" s="28"/>
    </row>
    <row r="4238" spans="2:2" x14ac:dyDescent="0.2">
      <c r="B4238" s="28"/>
    </row>
    <row r="4239" spans="2:2" x14ac:dyDescent="0.2">
      <c r="B4239" s="28"/>
    </row>
    <row r="4240" spans="2:2" x14ac:dyDescent="0.2">
      <c r="B4240" s="28"/>
    </row>
    <row r="4241" spans="2:2" x14ac:dyDescent="0.2">
      <c r="B4241" s="28"/>
    </row>
    <row r="4242" spans="2:2" x14ac:dyDescent="0.2">
      <c r="B4242" s="28"/>
    </row>
    <row r="4243" spans="2:2" x14ac:dyDescent="0.2">
      <c r="B4243" s="28"/>
    </row>
    <row r="4244" spans="2:2" x14ac:dyDescent="0.2">
      <c r="B4244" s="28"/>
    </row>
    <row r="4245" spans="2:2" x14ac:dyDescent="0.2">
      <c r="B4245" s="28"/>
    </row>
    <row r="4246" spans="2:2" x14ac:dyDescent="0.2">
      <c r="B4246" s="28"/>
    </row>
    <row r="4247" spans="2:2" x14ac:dyDescent="0.2">
      <c r="B4247" s="28"/>
    </row>
    <row r="4248" spans="2:2" x14ac:dyDescent="0.2">
      <c r="B4248" s="28"/>
    </row>
    <row r="4249" spans="2:2" x14ac:dyDescent="0.2">
      <c r="B4249" s="28"/>
    </row>
    <row r="4250" spans="2:2" x14ac:dyDescent="0.2">
      <c r="B4250" s="28"/>
    </row>
    <row r="4251" spans="2:2" x14ac:dyDescent="0.2">
      <c r="B4251" s="28"/>
    </row>
    <row r="4252" spans="2:2" x14ac:dyDescent="0.2">
      <c r="B4252" s="28"/>
    </row>
    <row r="4253" spans="2:2" x14ac:dyDescent="0.2">
      <c r="B4253" s="28"/>
    </row>
    <row r="4254" spans="2:2" x14ac:dyDescent="0.2">
      <c r="B4254" s="28"/>
    </row>
    <row r="4255" spans="2:2" x14ac:dyDescent="0.2">
      <c r="B4255" s="28"/>
    </row>
    <row r="4256" spans="2:2" x14ac:dyDescent="0.2">
      <c r="B4256" s="28"/>
    </row>
    <row r="4257" spans="2:2" x14ac:dyDescent="0.2">
      <c r="B4257" s="28"/>
    </row>
    <row r="4258" spans="2:2" x14ac:dyDescent="0.2">
      <c r="B4258" s="28"/>
    </row>
    <row r="4259" spans="2:2" x14ac:dyDescent="0.2">
      <c r="B4259" s="28"/>
    </row>
    <row r="4260" spans="2:2" x14ac:dyDescent="0.2">
      <c r="B4260" s="28"/>
    </row>
    <row r="4261" spans="2:2" x14ac:dyDescent="0.2">
      <c r="B4261" s="28"/>
    </row>
    <row r="4262" spans="2:2" x14ac:dyDescent="0.2">
      <c r="B4262" s="28"/>
    </row>
    <row r="4263" spans="2:2" x14ac:dyDescent="0.2">
      <c r="B4263" s="28"/>
    </row>
    <row r="4264" spans="2:2" x14ac:dyDescent="0.2">
      <c r="B4264" s="28"/>
    </row>
    <row r="4265" spans="2:2" x14ac:dyDescent="0.2">
      <c r="B4265" s="28"/>
    </row>
    <row r="4266" spans="2:2" x14ac:dyDescent="0.2">
      <c r="B4266" s="28"/>
    </row>
    <row r="4267" spans="2:2" x14ac:dyDescent="0.2">
      <c r="B4267" s="28"/>
    </row>
    <row r="4268" spans="2:2" x14ac:dyDescent="0.2">
      <c r="B4268" s="28"/>
    </row>
    <row r="4269" spans="2:2" x14ac:dyDescent="0.2">
      <c r="B4269" s="28"/>
    </row>
    <row r="4270" spans="2:2" x14ac:dyDescent="0.2">
      <c r="B4270" s="28"/>
    </row>
    <row r="4271" spans="2:2" x14ac:dyDescent="0.2">
      <c r="B4271" s="28"/>
    </row>
    <row r="4272" spans="2:2" x14ac:dyDescent="0.2">
      <c r="B4272" s="28"/>
    </row>
    <row r="4273" spans="2:2" x14ac:dyDescent="0.2">
      <c r="B4273" s="28"/>
    </row>
    <row r="4274" spans="2:2" x14ac:dyDescent="0.2">
      <c r="B4274" s="28"/>
    </row>
    <row r="4275" spans="2:2" x14ac:dyDescent="0.2">
      <c r="B4275" s="28"/>
    </row>
    <row r="4276" spans="2:2" x14ac:dyDescent="0.2">
      <c r="B4276" s="28"/>
    </row>
    <row r="4277" spans="2:2" x14ac:dyDescent="0.2">
      <c r="B4277" s="28"/>
    </row>
    <row r="4278" spans="2:2" x14ac:dyDescent="0.2">
      <c r="B4278" s="28"/>
    </row>
    <row r="4279" spans="2:2" x14ac:dyDescent="0.2">
      <c r="B4279" s="28"/>
    </row>
    <row r="4280" spans="2:2" x14ac:dyDescent="0.2">
      <c r="B4280" s="28"/>
    </row>
    <row r="4281" spans="2:2" x14ac:dyDescent="0.2">
      <c r="B4281" s="28"/>
    </row>
    <row r="4282" spans="2:2" x14ac:dyDescent="0.2">
      <c r="B4282" s="28"/>
    </row>
    <row r="4283" spans="2:2" x14ac:dyDescent="0.2">
      <c r="B4283" s="28"/>
    </row>
    <row r="4284" spans="2:2" x14ac:dyDescent="0.2">
      <c r="B4284" s="28"/>
    </row>
    <row r="4285" spans="2:2" x14ac:dyDescent="0.2">
      <c r="B4285" s="28"/>
    </row>
    <row r="4286" spans="2:2" x14ac:dyDescent="0.2">
      <c r="B4286" s="28"/>
    </row>
    <row r="4287" spans="2:2" x14ac:dyDescent="0.2">
      <c r="B4287" s="28"/>
    </row>
    <row r="4288" spans="2:2" x14ac:dyDescent="0.2">
      <c r="B4288" s="28"/>
    </row>
    <row r="4289" spans="2:2" x14ac:dyDescent="0.2">
      <c r="B4289" s="28"/>
    </row>
    <row r="4290" spans="2:2" x14ac:dyDescent="0.2">
      <c r="B4290" s="28"/>
    </row>
    <row r="4291" spans="2:2" x14ac:dyDescent="0.2">
      <c r="B4291" s="28"/>
    </row>
    <row r="4292" spans="2:2" x14ac:dyDescent="0.2">
      <c r="B4292" s="28"/>
    </row>
    <row r="4293" spans="2:2" x14ac:dyDescent="0.2">
      <c r="B4293" s="28"/>
    </row>
    <row r="4294" spans="2:2" x14ac:dyDescent="0.2">
      <c r="B4294" s="28"/>
    </row>
    <row r="4295" spans="2:2" x14ac:dyDescent="0.2">
      <c r="B4295" s="28"/>
    </row>
    <row r="4296" spans="2:2" x14ac:dyDescent="0.2">
      <c r="B4296" s="28"/>
    </row>
    <row r="4297" spans="2:2" x14ac:dyDescent="0.2">
      <c r="B4297" s="28"/>
    </row>
    <row r="4298" spans="2:2" x14ac:dyDescent="0.2">
      <c r="B4298" s="28"/>
    </row>
    <row r="4299" spans="2:2" x14ac:dyDescent="0.2">
      <c r="B4299" s="28"/>
    </row>
    <row r="4300" spans="2:2" x14ac:dyDescent="0.2">
      <c r="B4300" s="28"/>
    </row>
    <row r="4301" spans="2:2" x14ac:dyDescent="0.2">
      <c r="B4301" s="28"/>
    </row>
    <row r="4302" spans="2:2" x14ac:dyDescent="0.2">
      <c r="B4302" s="28"/>
    </row>
    <row r="4303" spans="2:2" x14ac:dyDescent="0.2">
      <c r="B4303" s="28"/>
    </row>
    <row r="4304" spans="2:2" x14ac:dyDescent="0.2">
      <c r="B4304" s="28"/>
    </row>
    <row r="4305" spans="2:2" x14ac:dyDescent="0.2">
      <c r="B4305" s="28"/>
    </row>
    <row r="4306" spans="2:2" x14ac:dyDescent="0.2">
      <c r="B4306" s="28"/>
    </row>
    <row r="4307" spans="2:2" x14ac:dyDescent="0.2">
      <c r="B4307" s="28"/>
    </row>
    <row r="4308" spans="2:2" x14ac:dyDescent="0.2">
      <c r="B4308" s="28"/>
    </row>
    <row r="4309" spans="2:2" x14ac:dyDescent="0.2">
      <c r="B4309" s="28"/>
    </row>
    <row r="4310" spans="2:2" x14ac:dyDescent="0.2">
      <c r="B4310" s="28"/>
    </row>
    <row r="4311" spans="2:2" x14ac:dyDescent="0.2">
      <c r="B4311" s="28"/>
    </row>
    <row r="4312" spans="2:2" x14ac:dyDescent="0.2">
      <c r="B4312" s="28"/>
    </row>
    <row r="4313" spans="2:2" x14ac:dyDescent="0.2">
      <c r="B4313" s="28"/>
    </row>
    <row r="4314" spans="2:2" x14ac:dyDescent="0.2">
      <c r="B4314" s="28"/>
    </row>
    <row r="4315" spans="2:2" x14ac:dyDescent="0.2">
      <c r="B4315" s="28"/>
    </row>
    <row r="4316" spans="2:2" x14ac:dyDescent="0.2">
      <c r="B4316" s="28"/>
    </row>
    <row r="4317" spans="2:2" x14ac:dyDescent="0.2">
      <c r="B4317" s="28"/>
    </row>
    <row r="4318" spans="2:2" x14ac:dyDescent="0.2">
      <c r="B4318" s="28"/>
    </row>
    <row r="4319" spans="2:2" x14ac:dyDescent="0.2">
      <c r="B4319" s="28"/>
    </row>
    <row r="4320" spans="2:2" x14ac:dyDescent="0.2">
      <c r="B4320" s="28"/>
    </row>
    <row r="4321" spans="2:2" x14ac:dyDescent="0.2">
      <c r="B4321" s="28"/>
    </row>
    <row r="4322" spans="2:2" x14ac:dyDescent="0.2">
      <c r="B4322" s="28"/>
    </row>
    <row r="4323" spans="2:2" x14ac:dyDescent="0.2">
      <c r="B4323" s="28"/>
    </row>
    <row r="4324" spans="2:2" x14ac:dyDescent="0.2">
      <c r="B4324" s="28"/>
    </row>
    <row r="4325" spans="2:2" x14ac:dyDescent="0.2">
      <c r="B4325" s="28"/>
    </row>
    <row r="4326" spans="2:2" x14ac:dyDescent="0.2">
      <c r="B4326" s="28"/>
    </row>
    <row r="4327" spans="2:2" x14ac:dyDescent="0.2">
      <c r="B4327" s="28"/>
    </row>
    <row r="4328" spans="2:2" x14ac:dyDescent="0.2">
      <c r="B4328" s="28"/>
    </row>
    <row r="4329" spans="2:2" x14ac:dyDescent="0.2">
      <c r="B4329" s="28"/>
    </row>
    <row r="4330" spans="2:2" x14ac:dyDescent="0.2">
      <c r="B4330" s="28"/>
    </row>
    <row r="4331" spans="2:2" x14ac:dyDescent="0.2">
      <c r="B4331" s="28"/>
    </row>
    <row r="4332" spans="2:2" x14ac:dyDescent="0.2">
      <c r="B4332" s="28"/>
    </row>
    <row r="4333" spans="2:2" x14ac:dyDescent="0.2">
      <c r="B4333" s="28"/>
    </row>
    <row r="4334" spans="2:2" x14ac:dyDescent="0.2">
      <c r="B4334" s="28"/>
    </row>
    <row r="4335" spans="2:2" x14ac:dyDescent="0.2">
      <c r="B4335" s="28"/>
    </row>
    <row r="4336" spans="2:2" x14ac:dyDescent="0.2">
      <c r="B4336" s="28"/>
    </row>
    <row r="4337" spans="2:2" x14ac:dyDescent="0.2">
      <c r="B4337" s="28"/>
    </row>
    <row r="4338" spans="2:2" x14ac:dyDescent="0.2">
      <c r="B4338" s="28"/>
    </row>
    <row r="4339" spans="2:2" x14ac:dyDescent="0.2">
      <c r="B4339" s="28"/>
    </row>
    <row r="4340" spans="2:2" x14ac:dyDescent="0.2">
      <c r="B4340" s="28"/>
    </row>
    <row r="4341" spans="2:2" x14ac:dyDescent="0.2">
      <c r="B4341" s="28"/>
    </row>
    <row r="4342" spans="2:2" x14ac:dyDescent="0.2">
      <c r="B4342" s="28"/>
    </row>
    <row r="4343" spans="2:2" x14ac:dyDescent="0.2">
      <c r="B4343" s="28"/>
    </row>
    <row r="4344" spans="2:2" x14ac:dyDescent="0.2">
      <c r="B4344" s="28"/>
    </row>
    <row r="4345" spans="2:2" x14ac:dyDescent="0.2">
      <c r="B4345" s="28"/>
    </row>
    <row r="4346" spans="2:2" x14ac:dyDescent="0.2">
      <c r="B4346" s="28"/>
    </row>
    <row r="4347" spans="2:2" x14ac:dyDescent="0.2">
      <c r="B4347" s="28"/>
    </row>
    <row r="4348" spans="2:2" x14ac:dyDescent="0.2">
      <c r="B4348" s="28"/>
    </row>
    <row r="4349" spans="2:2" x14ac:dyDescent="0.2">
      <c r="B4349" s="28"/>
    </row>
    <row r="4350" spans="2:2" x14ac:dyDescent="0.2">
      <c r="B4350" s="28"/>
    </row>
    <row r="4351" spans="2:2" x14ac:dyDescent="0.2">
      <c r="B4351" s="28"/>
    </row>
    <row r="4352" spans="2:2" x14ac:dyDescent="0.2">
      <c r="B4352" s="28"/>
    </row>
    <row r="4353" spans="2:2" x14ac:dyDescent="0.2">
      <c r="B4353" s="28"/>
    </row>
    <row r="4354" spans="2:2" x14ac:dyDescent="0.2">
      <c r="B4354" s="28"/>
    </row>
    <row r="4355" spans="2:2" x14ac:dyDescent="0.2">
      <c r="B4355" s="28"/>
    </row>
    <row r="4356" spans="2:2" x14ac:dyDescent="0.2">
      <c r="B4356" s="28"/>
    </row>
    <row r="4357" spans="2:2" x14ac:dyDescent="0.2">
      <c r="B4357" s="28"/>
    </row>
    <row r="4358" spans="2:2" x14ac:dyDescent="0.2">
      <c r="B4358" s="28"/>
    </row>
    <row r="4359" spans="2:2" x14ac:dyDescent="0.2">
      <c r="B4359" s="28"/>
    </row>
    <row r="4360" spans="2:2" x14ac:dyDescent="0.2">
      <c r="B4360" s="28"/>
    </row>
    <row r="4361" spans="2:2" x14ac:dyDescent="0.2">
      <c r="B4361" s="28"/>
    </row>
    <row r="4362" spans="2:2" x14ac:dyDescent="0.2">
      <c r="B4362" s="28"/>
    </row>
    <row r="4363" spans="2:2" x14ac:dyDescent="0.2">
      <c r="B4363" s="28"/>
    </row>
    <row r="4364" spans="2:2" x14ac:dyDescent="0.2">
      <c r="B4364" s="28"/>
    </row>
    <row r="4365" spans="2:2" x14ac:dyDescent="0.2">
      <c r="B4365" s="28"/>
    </row>
    <row r="4366" spans="2:2" x14ac:dyDescent="0.2">
      <c r="B4366" s="28"/>
    </row>
    <row r="4367" spans="2:2" x14ac:dyDescent="0.2">
      <c r="B4367" s="28"/>
    </row>
    <row r="4368" spans="2:2" x14ac:dyDescent="0.2">
      <c r="B4368" s="28"/>
    </row>
    <row r="4369" spans="2:2" x14ac:dyDescent="0.2">
      <c r="B4369" s="28"/>
    </row>
    <row r="4370" spans="2:2" x14ac:dyDescent="0.2">
      <c r="B4370" s="28"/>
    </row>
    <row r="4371" spans="2:2" x14ac:dyDescent="0.2">
      <c r="B4371" s="28"/>
    </row>
    <row r="4372" spans="2:2" x14ac:dyDescent="0.2">
      <c r="B4372" s="28"/>
    </row>
    <row r="4373" spans="2:2" x14ac:dyDescent="0.2">
      <c r="B4373" s="28"/>
    </row>
    <row r="4374" spans="2:2" x14ac:dyDescent="0.2">
      <c r="B4374" s="28"/>
    </row>
    <row r="4375" spans="2:2" x14ac:dyDescent="0.2">
      <c r="B4375" s="28"/>
    </row>
    <row r="4376" spans="2:2" x14ac:dyDescent="0.2">
      <c r="B4376" s="28"/>
    </row>
    <row r="4377" spans="2:2" x14ac:dyDescent="0.2">
      <c r="B4377" s="28"/>
    </row>
    <row r="4378" spans="2:2" x14ac:dyDescent="0.2">
      <c r="B4378" s="28"/>
    </row>
    <row r="4379" spans="2:2" x14ac:dyDescent="0.2">
      <c r="B4379" s="28"/>
    </row>
    <row r="4380" spans="2:2" x14ac:dyDescent="0.2">
      <c r="B4380" s="28"/>
    </row>
    <row r="4381" spans="2:2" x14ac:dyDescent="0.2">
      <c r="B4381" s="28"/>
    </row>
    <row r="4382" spans="2:2" x14ac:dyDescent="0.2">
      <c r="B4382" s="28"/>
    </row>
    <row r="4383" spans="2:2" x14ac:dyDescent="0.2">
      <c r="B4383" s="28"/>
    </row>
    <row r="4384" spans="2:2" x14ac:dyDescent="0.2">
      <c r="B4384" s="28"/>
    </row>
    <row r="4385" spans="2:2" x14ac:dyDescent="0.2">
      <c r="B4385" s="28"/>
    </row>
    <row r="4386" spans="2:2" x14ac:dyDescent="0.2">
      <c r="B4386" s="28"/>
    </row>
    <row r="4387" spans="2:2" x14ac:dyDescent="0.2">
      <c r="B4387" s="28"/>
    </row>
    <row r="4388" spans="2:2" x14ac:dyDescent="0.2">
      <c r="B4388" s="28"/>
    </row>
    <row r="4389" spans="2:2" x14ac:dyDescent="0.2">
      <c r="B4389" s="28"/>
    </row>
    <row r="4390" spans="2:2" x14ac:dyDescent="0.2">
      <c r="B4390" s="28"/>
    </row>
    <row r="4391" spans="2:2" x14ac:dyDescent="0.2">
      <c r="B4391" s="28"/>
    </row>
    <row r="4392" spans="2:2" x14ac:dyDescent="0.2">
      <c r="B4392" s="28"/>
    </row>
    <row r="4393" spans="2:2" x14ac:dyDescent="0.2">
      <c r="B4393" s="28"/>
    </row>
    <row r="4394" spans="2:2" x14ac:dyDescent="0.2">
      <c r="B4394" s="28"/>
    </row>
    <row r="4395" spans="2:2" x14ac:dyDescent="0.2">
      <c r="B4395" s="28"/>
    </row>
    <row r="4396" spans="2:2" x14ac:dyDescent="0.2">
      <c r="B4396" s="28"/>
    </row>
    <row r="4397" spans="2:2" x14ac:dyDescent="0.2">
      <c r="B4397" s="28"/>
    </row>
    <row r="4398" spans="2:2" x14ac:dyDescent="0.2">
      <c r="B4398" s="28"/>
    </row>
    <row r="4399" spans="2:2" x14ac:dyDescent="0.2">
      <c r="B4399" s="28"/>
    </row>
    <row r="4400" spans="2:2" x14ac:dyDescent="0.2">
      <c r="B4400" s="28"/>
    </row>
    <row r="4401" spans="2:2" x14ac:dyDescent="0.2">
      <c r="B4401" s="28"/>
    </row>
    <row r="4402" spans="2:2" x14ac:dyDescent="0.2">
      <c r="B4402" s="28"/>
    </row>
    <row r="4403" spans="2:2" x14ac:dyDescent="0.2">
      <c r="B4403" s="28"/>
    </row>
    <row r="4404" spans="2:2" x14ac:dyDescent="0.2">
      <c r="B4404" s="28"/>
    </row>
    <row r="4405" spans="2:2" x14ac:dyDescent="0.2">
      <c r="B4405" s="28"/>
    </row>
    <row r="4406" spans="2:2" x14ac:dyDescent="0.2">
      <c r="B4406" s="28"/>
    </row>
    <row r="4407" spans="2:2" x14ac:dyDescent="0.2">
      <c r="B4407" s="28"/>
    </row>
    <row r="4408" spans="2:2" x14ac:dyDescent="0.2">
      <c r="B4408" s="28"/>
    </row>
    <row r="4409" spans="2:2" x14ac:dyDescent="0.2">
      <c r="B4409" s="28"/>
    </row>
    <row r="4410" spans="2:2" x14ac:dyDescent="0.2">
      <c r="B4410" s="28"/>
    </row>
    <row r="4411" spans="2:2" x14ac:dyDescent="0.2">
      <c r="B4411" s="28"/>
    </row>
    <row r="4412" spans="2:2" x14ac:dyDescent="0.2">
      <c r="B4412" s="28"/>
    </row>
    <row r="4413" spans="2:2" x14ac:dyDescent="0.2">
      <c r="B4413" s="28"/>
    </row>
    <row r="4414" spans="2:2" x14ac:dyDescent="0.2">
      <c r="B4414" s="28"/>
    </row>
    <row r="4415" spans="2:2" x14ac:dyDescent="0.2">
      <c r="B4415" s="28"/>
    </row>
    <row r="4416" spans="2:2" x14ac:dyDescent="0.2">
      <c r="B4416" s="28"/>
    </row>
    <row r="4417" spans="2:2" x14ac:dyDescent="0.2">
      <c r="B4417" s="28"/>
    </row>
    <row r="4418" spans="2:2" x14ac:dyDescent="0.2">
      <c r="B4418" s="28"/>
    </row>
    <row r="4419" spans="2:2" x14ac:dyDescent="0.2">
      <c r="B4419" s="28"/>
    </row>
    <row r="4420" spans="2:2" x14ac:dyDescent="0.2">
      <c r="B4420" s="28"/>
    </row>
    <row r="4421" spans="2:2" x14ac:dyDescent="0.2">
      <c r="B4421" s="28"/>
    </row>
    <row r="4422" spans="2:2" x14ac:dyDescent="0.2">
      <c r="B4422" s="28"/>
    </row>
    <row r="4423" spans="2:2" x14ac:dyDescent="0.2">
      <c r="B4423" s="28"/>
    </row>
    <row r="4424" spans="2:2" x14ac:dyDescent="0.2">
      <c r="B4424" s="28"/>
    </row>
    <row r="4425" spans="2:2" x14ac:dyDescent="0.2">
      <c r="B4425" s="28"/>
    </row>
    <row r="4426" spans="2:2" x14ac:dyDescent="0.2">
      <c r="B4426" s="28"/>
    </row>
    <row r="4427" spans="2:2" x14ac:dyDescent="0.2">
      <c r="B4427" s="28"/>
    </row>
    <row r="4428" spans="2:2" x14ac:dyDescent="0.2">
      <c r="B4428" s="28"/>
    </row>
    <row r="4429" spans="2:2" x14ac:dyDescent="0.2">
      <c r="B4429" s="28"/>
    </row>
    <row r="4430" spans="2:2" x14ac:dyDescent="0.2">
      <c r="B4430" s="28"/>
    </row>
    <row r="4431" spans="2:2" x14ac:dyDescent="0.2">
      <c r="B4431" s="28"/>
    </row>
    <row r="4432" spans="2:2" x14ac:dyDescent="0.2">
      <c r="B4432" s="28"/>
    </row>
    <row r="4433" spans="2:2" x14ac:dyDescent="0.2">
      <c r="B4433" s="28"/>
    </row>
    <row r="4434" spans="2:2" x14ac:dyDescent="0.2">
      <c r="B4434" s="28"/>
    </row>
    <row r="4435" spans="2:2" x14ac:dyDescent="0.2">
      <c r="B4435" s="28"/>
    </row>
    <row r="4436" spans="2:2" x14ac:dyDescent="0.2">
      <c r="B4436" s="28"/>
    </row>
    <row r="4437" spans="2:2" x14ac:dyDescent="0.2">
      <c r="B4437" s="28"/>
    </row>
    <row r="4438" spans="2:2" x14ac:dyDescent="0.2">
      <c r="B4438" s="28"/>
    </row>
    <row r="4439" spans="2:2" x14ac:dyDescent="0.2">
      <c r="B4439" s="28"/>
    </row>
    <row r="4440" spans="2:2" x14ac:dyDescent="0.2">
      <c r="B4440" s="28"/>
    </row>
    <row r="4441" spans="2:2" x14ac:dyDescent="0.2">
      <c r="B4441" s="28"/>
    </row>
    <row r="4442" spans="2:2" x14ac:dyDescent="0.2">
      <c r="B4442" s="28"/>
    </row>
    <row r="4443" spans="2:2" x14ac:dyDescent="0.2">
      <c r="B4443" s="28"/>
    </row>
    <row r="4444" spans="2:2" x14ac:dyDescent="0.2">
      <c r="B4444" s="28"/>
    </row>
    <row r="4445" spans="2:2" x14ac:dyDescent="0.2">
      <c r="B4445" s="28"/>
    </row>
    <row r="4446" spans="2:2" x14ac:dyDescent="0.2">
      <c r="B4446" s="28"/>
    </row>
    <row r="4447" spans="2:2" x14ac:dyDescent="0.2">
      <c r="B4447" s="28"/>
    </row>
    <row r="4448" spans="2:2" x14ac:dyDescent="0.2">
      <c r="B4448" s="28"/>
    </row>
    <row r="4449" spans="2:2" x14ac:dyDescent="0.2">
      <c r="B4449" s="28"/>
    </row>
    <row r="4450" spans="2:2" x14ac:dyDescent="0.2">
      <c r="B4450" s="28"/>
    </row>
    <row r="4451" spans="2:2" x14ac:dyDescent="0.2">
      <c r="B4451" s="28"/>
    </row>
    <row r="4452" spans="2:2" x14ac:dyDescent="0.2">
      <c r="B4452" s="28"/>
    </row>
    <row r="4453" spans="2:2" x14ac:dyDescent="0.2">
      <c r="B4453" s="28"/>
    </row>
    <row r="4454" spans="2:2" x14ac:dyDescent="0.2">
      <c r="B4454" s="28"/>
    </row>
    <row r="4455" spans="2:2" x14ac:dyDescent="0.2">
      <c r="B4455" s="28"/>
    </row>
    <row r="4456" spans="2:2" x14ac:dyDescent="0.2">
      <c r="B4456" s="28"/>
    </row>
    <row r="4457" spans="2:2" x14ac:dyDescent="0.2">
      <c r="B4457" s="28"/>
    </row>
    <row r="4458" spans="2:2" x14ac:dyDescent="0.2">
      <c r="B4458" s="28"/>
    </row>
    <row r="4459" spans="2:2" x14ac:dyDescent="0.2">
      <c r="B4459" s="28"/>
    </row>
    <row r="4460" spans="2:2" x14ac:dyDescent="0.2">
      <c r="B4460" s="28"/>
    </row>
    <row r="4461" spans="2:2" x14ac:dyDescent="0.2">
      <c r="B4461" s="28"/>
    </row>
    <row r="4462" spans="2:2" x14ac:dyDescent="0.2">
      <c r="B4462" s="28"/>
    </row>
    <row r="4463" spans="2:2" x14ac:dyDescent="0.2">
      <c r="B4463" s="28"/>
    </row>
    <row r="4464" spans="2:2" x14ac:dyDescent="0.2">
      <c r="B4464" s="28"/>
    </row>
    <row r="4465" spans="2:2" x14ac:dyDescent="0.2">
      <c r="B4465" s="28"/>
    </row>
    <row r="4466" spans="2:2" x14ac:dyDescent="0.2">
      <c r="B4466" s="28"/>
    </row>
    <row r="4467" spans="2:2" x14ac:dyDescent="0.2">
      <c r="B4467" s="28"/>
    </row>
    <row r="4468" spans="2:2" x14ac:dyDescent="0.2">
      <c r="B4468" s="28"/>
    </row>
    <row r="4469" spans="2:2" x14ac:dyDescent="0.2">
      <c r="B4469" s="28"/>
    </row>
    <row r="4470" spans="2:2" x14ac:dyDescent="0.2">
      <c r="B4470" s="28"/>
    </row>
    <row r="4471" spans="2:2" x14ac:dyDescent="0.2">
      <c r="B4471" s="28"/>
    </row>
    <row r="4472" spans="2:2" x14ac:dyDescent="0.2">
      <c r="B4472" s="28"/>
    </row>
    <row r="4473" spans="2:2" x14ac:dyDescent="0.2">
      <c r="B4473" s="28"/>
    </row>
    <row r="4474" spans="2:2" x14ac:dyDescent="0.2">
      <c r="B4474" s="28"/>
    </row>
    <row r="4475" spans="2:2" x14ac:dyDescent="0.2">
      <c r="B4475" s="28"/>
    </row>
    <row r="4476" spans="2:2" x14ac:dyDescent="0.2">
      <c r="B4476" s="28"/>
    </row>
    <row r="4477" spans="2:2" x14ac:dyDescent="0.2">
      <c r="B4477" s="28"/>
    </row>
    <row r="4478" spans="2:2" x14ac:dyDescent="0.2">
      <c r="B4478" s="28"/>
    </row>
    <row r="4479" spans="2:2" x14ac:dyDescent="0.2">
      <c r="B4479" s="28"/>
    </row>
    <row r="4480" spans="2:2" x14ac:dyDescent="0.2">
      <c r="B4480" s="28"/>
    </row>
    <row r="4481" spans="2:2" x14ac:dyDescent="0.2">
      <c r="B4481" s="28"/>
    </row>
    <row r="4482" spans="2:2" x14ac:dyDescent="0.2">
      <c r="B4482" s="28"/>
    </row>
    <row r="4483" spans="2:2" x14ac:dyDescent="0.2">
      <c r="B4483" s="28"/>
    </row>
    <row r="4484" spans="2:2" x14ac:dyDescent="0.2">
      <c r="B4484" s="28"/>
    </row>
    <row r="4485" spans="2:2" x14ac:dyDescent="0.2">
      <c r="B4485" s="28"/>
    </row>
    <row r="4486" spans="2:2" x14ac:dyDescent="0.2">
      <c r="B4486" s="28"/>
    </row>
    <row r="4487" spans="2:2" x14ac:dyDescent="0.2">
      <c r="B4487" s="28"/>
    </row>
    <row r="4488" spans="2:2" x14ac:dyDescent="0.2">
      <c r="B4488" s="28"/>
    </row>
    <row r="4489" spans="2:2" x14ac:dyDescent="0.2">
      <c r="B4489" s="28"/>
    </row>
    <row r="4490" spans="2:2" x14ac:dyDescent="0.2">
      <c r="B4490" s="28"/>
    </row>
    <row r="4491" spans="2:2" x14ac:dyDescent="0.2">
      <c r="B4491" s="28"/>
    </row>
    <row r="4492" spans="2:2" x14ac:dyDescent="0.2">
      <c r="B4492" s="28"/>
    </row>
    <row r="4493" spans="2:2" x14ac:dyDescent="0.2">
      <c r="B4493" s="28"/>
    </row>
    <row r="4494" spans="2:2" x14ac:dyDescent="0.2">
      <c r="B4494" s="28"/>
    </row>
    <row r="4495" spans="2:2" x14ac:dyDescent="0.2">
      <c r="B4495" s="28"/>
    </row>
    <row r="4496" spans="2:2" x14ac:dyDescent="0.2">
      <c r="B4496" s="28"/>
    </row>
    <row r="4497" spans="2:2" x14ac:dyDescent="0.2">
      <c r="B4497" s="28"/>
    </row>
    <row r="4498" spans="2:2" x14ac:dyDescent="0.2">
      <c r="B4498" s="28"/>
    </row>
    <row r="4499" spans="2:2" x14ac:dyDescent="0.2">
      <c r="B4499" s="28"/>
    </row>
    <row r="4500" spans="2:2" x14ac:dyDescent="0.2">
      <c r="B4500" s="28"/>
    </row>
    <row r="4501" spans="2:2" x14ac:dyDescent="0.2">
      <c r="B4501" s="28"/>
    </row>
    <row r="4502" spans="2:2" x14ac:dyDescent="0.2">
      <c r="B4502" s="28"/>
    </row>
    <row r="4503" spans="2:2" x14ac:dyDescent="0.2">
      <c r="B4503" s="28"/>
    </row>
    <row r="4504" spans="2:2" x14ac:dyDescent="0.2">
      <c r="B4504" s="28"/>
    </row>
    <row r="4505" spans="2:2" x14ac:dyDescent="0.2">
      <c r="B4505" s="28"/>
    </row>
    <row r="4506" spans="2:2" x14ac:dyDescent="0.2">
      <c r="B4506" s="28"/>
    </row>
    <row r="4507" spans="2:2" x14ac:dyDescent="0.2">
      <c r="B4507" s="28"/>
    </row>
    <row r="4508" spans="2:2" x14ac:dyDescent="0.2">
      <c r="B4508" s="28"/>
    </row>
    <row r="4509" spans="2:2" x14ac:dyDescent="0.2">
      <c r="B4509" s="28"/>
    </row>
    <row r="4510" spans="2:2" x14ac:dyDescent="0.2">
      <c r="B4510" s="28"/>
    </row>
    <row r="4511" spans="2:2" x14ac:dyDescent="0.2">
      <c r="B4511" s="28"/>
    </row>
    <row r="4512" spans="2:2" x14ac:dyDescent="0.2">
      <c r="B4512" s="28"/>
    </row>
    <row r="4513" spans="2:2" x14ac:dyDescent="0.2">
      <c r="B4513" s="28"/>
    </row>
    <row r="4514" spans="2:2" x14ac:dyDescent="0.2">
      <c r="B4514" s="28"/>
    </row>
    <row r="4515" spans="2:2" x14ac:dyDescent="0.2">
      <c r="B4515" s="28"/>
    </row>
    <row r="4516" spans="2:2" x14ac:dyDescent="0.2">
      <c r="B4516" s="28"/>
    </row>
    <row r="4517" spans="2:2" x14ac:dyDescent="0.2">
      <c r="B4517" s="28"/>
    </row>
    <row r="4518" spans="2:2" x14ac:dyDescent="0.2">
      <c r="B4518" s="28"/>
    </row>
    <row r="4519" spans="2:2" x14ac:dyDescent="0.2">
      <c r="B4519" s="28"/>
    </row>
    <row r="4520" spans="2:2" x14ac:dyDescent="0.2">
      <c r="B4520" s="28"/>
    </row>
    <row r="4521" spans="2:2" x14ac:dyDescent="0.2">
      <c r="B4521" s="28"/>
    </row>
    <row r="4522" spans="2:2" x14ac:dyDescent="0.2">
      <c r="B4522" s="28"/>
    </row>
    <row r="4523" spans="2:2" x14ac:dyDescent="0.2">
      <c r="B4523" s="28"/>
    </row>
    <row r="4524" spans="2:2" x14ac:dyDescent="0.2">
      <c r="B4524" s="28"/>
    </row>
    <row r="4525" spans="2:2" x14ac:dyDescent="0.2">
      <c r="B4525" s="28"/>
    </row>
    <row r="4526" spans="2:2" x14ac:dyDescent="0.2">
      <c r="B4526" s="28"/>
    </row>
    <row r="4527" spans="2:2" x14ac:dyDescent="0.2">
      <c r="B4527" s="28"/>
    </row>
    <row r="4528" spans="2:2" x14ac:dyDescent="0.2">
      <c r="B4528" s="28"/>
    </row>
    <row r="4529" spans="2:2" x14ac:dyDescent="0.2">
      <c r="B4529" s="28"/>
    </row>
    <row r="4530" spans="2:2" x14ac:dyDescent="0.2">
      <c r="B4530" s="28"/>
    </row>
    <row r="4531" spans="2:2" x14ac:dyDescent="0.2">
      <c r="B4531" s="28"/>
    </row>
    <row r="4532" spans="2:2" x14ac:dyDescent="0.2">
      <c r="B4532" s="28"/>
    </row>
    <row r="4533" spans="2:2" x14ac:dyDescent="0.2">
      <c r="B4533" s="28"/>
    </row>
    <row r="4534" spans="2:2" x14ac:dyDescent="0.2">
      <c r="B4534" s="28"/>
    </row>
    <row r="4535" spans="2:2" x14ac:dyDescent="0.2">
      <c r="B4535" s="28"/>
    </row>
    <row r="4536" spans="2:2" x14ac:dyDescent="0.2">
      <c r="B4536" s="28"/>
    </row>
    <row r="4537" spans="2:2" x14ac:dyDescent="0.2">
      <c r="B4537" s="28"/>
    </row>
    <row r="4538" spans="2:2" x14ac:dyDescent="0.2">
      <c r="B4538" s="28"/>
    </row>
    <row r="4539" spans="2:2" x14ac:dyDescent="0.2">
      <c r="B4539" s="28"/>
    </row>
    <row r="4540" spans="2:2" x14ac:dyDescent="0.2">
      <c r="B4540" s="28"/>
    </row>
    <row r="4541" spans="2:2" x14ac:dyDescent="0.2">
      <c r="B4541" s="28"/>
    </row>
    <row r="4542" spans="2:2" x14ac:dyDescent="0.2">
      <c r="B4542" s="28"/>
    </row>
    <row r="4543" spans="2:2" x14ac:dyDescent="0.2">
      <c r="B4543" s="28"/>
    </row>
    <row r="4544" spans="2:2" x14ac:dyDescent="0.2">
      <c r="B4544" s="28"/>
    </row>
    <row r="4545" spans="2:2" x14ac:dyDescent="0.2">
      <c r="B4545" s="28"/>
    </row>
    <row r="4546" spans="2:2" x14ac:dyDescent="0.2">
      <c r="B4546" s="28"/>
    </row>
    <row r="4547" spans="2:2" x14ac:dyDescent="0.2">
      <c r="B4547" s="28"/>
    </row>
    <row r="4548" spans="2:2" x14ac:dyDescent="0.2">
      <c r="B4548" s="28"/>
    </row>
    <row r="4549" spans="2:2" x14ac:dyDescent="0.2">
      <c r="B4549" s="28"/>
    </row>
    <row r="4550" spans="2:2" x14ac:dyDescent="0.2">
      <c r="B4550" s="28"/>
    </row>
    <row r="4551" spans="2:2" x14ac:dyDescent="0.2">
      <c r="B4551" s="28"/>
    </row>
    <row r="4552" spans="2:2" x14ac:dyDescent="0.2">
      <c r="B4552" s="28"/>
    </row>
    <row r="4553" spans="2:2" x14ac:dyDescent="0.2">
      <c r="B4553" s="28"/>
    </row>
    <row r="4554" spans="2:2" x14ac:dyDescent="0.2">
      <c r="B4554" s="28"/>
    </row>
    <row r="4555" spans="2:2" x14ac:dyDescent="0.2">
      <c r="B4555" s="28"/>
    </row>
    <row r="4556" spans="2:2" x14ac:dyDescent="0.2">
      <c r="B4556" s="28"/>
    </row>
    <row r="4557" spans="2:2" x14ac:dyDescent="0.2">
      <c r="B4557" s="28"/>
    </row>
    <row r="4558" spans="2:2" x14ac:dyDescent="0.2">
      <c r="B4558" s="28"/>
    </row>
    <row r="4559" spans="2:2" x14ac:dyDescent="0.2">
      <c r="B4559" s="28"/>
    </row>
    <row r="4560" spans="2:2" x14ac:dyDescent="0.2">
      <c r="B4560" s="28"/>
    </row>
    <row r="4561" spans="2:2" x14ac:dyDescent="0.2">
      <c r="B4561" s="28"/>
    </row>
    <row r="4562" spans="2:2" x14ac:dyDescent="0.2">
      <c r="B4562" s="28"/>
    </row>
    <row r="4563" spans="2:2" x14ac:dyDescent="0.2">
      <c r="B4563" s="28"/>
    </row>
    <row r="4564" spans="2:2" x14ac:dyDescent="0.2">
      <c r="B4564" s="28"/>
    </row>
    <row r="4565" spans="2:2" x14ac:dyDescent="0.2">
      <c r="B4565" s="28"/>
    </row>
    <row r="4566" spans="2:2" x14ac:dyDescent="0.2">
      <c r="B4566" s="28"/>
    </row>
    <row r="4567" spans="2:2" x14ac:dyDescent="0.2">
      <c r="B4567" s="28"/>
    </row>
    <row r="4568" spans="2:2" x14ac:dyDescent="0.2">
      <c r="B4568" s="28"/>
    </row>
    <row r="4569" spans="2:2" x14ac:dyDescent="0.2">
      <c r="B4569" s="28"/>
    </row>
    <row r="4570" spans="2:2" x14ac:dyDescent="0.2">
      <c r="B4570" s="28"/>
    </row>
    <row r="4571" spans="2:2" x14ac:dyDescent="0.2">
      <c r="B4571" s="28"/>
    </row>
    <row r="4572" spans="2:2" x14ac:dyDescent="0.2">
      <c r="B4572" s="28"/>
    </row>
    <row r="4573" spans="2:2" x14ac:dyDescent="0.2">
      <c r="B4573" s="28"/>
    </row>
    <row r="4574" spans="2:2" x14ac:dyDescent="0.2">
      <c r="B4574" s="28"/>
    </row>
    <row r="4575" spans="2:2" x14ac:dyDescent="0.2">
      <c r="B4575" s="28"/>
    </row>
    <row r="4576" spans="2:2" x14ac:dyDescent="0.2">
      <c r="B4576" s="28"/>
    </row>
    <row r="4577" spans="2:2" x14ac:dyDescent="0.2">
      <c r="B4577" s="28"/>
    </row>
    <row r="4578" spans="2:2" x14ac:dyDescent="0.2">
      <c r="B4578" s="28"/>
    </row>
    <row r="4579" spans="2:2" x14ac:dyDescent="0.2">
      <c r="B4579" s="28"/>
    </row>
    <row r="4580" spans="2:2" x14ac:dyDescent="0.2">
      <c r="B4580" s="28"/>
    </row>
    <row r="4581" spans="2:2" x14ac:dyDescent="0.2">
      <c r="B4581" s="28"/>
    </row>
    <row r="4582" spans="2:2" x14ac:dyDescent="0.2">
      <c r="B4582" s="28"/>
    </row>
    <row r="4583" spans="2:2" x14ac:dyDescent="0.2">
      <c r="B4583" s="28"/>
    </row>
    <row r="4584" spans="2:2" x14ac:dyDescent="0.2">
      <c r="B4584" s="28"/>
    </row>
    <row r="4585" spans="2:2" x14ac:dyDescent="0.2">
      <c r="B4585" s="28"/>
    </row>
    <row r="4586" spans="2:2" x14ac:dyDescent="0.2">
      <c r="B4586" s="28"/>
    </row>
    <row r="4587" spans="2:2" x14ac:dyDescent="0.2">
      <c r="B4587" s="28"/>
    </row>
    <row r="4588" spans="2:2" x14ac:dyDescent="0.2">
      <c r="B4588" s="28"/>
    </row>
    <row r="4589" spans="2:2" x14ac:dyDescent="0.2">
      <c r="B4589" s="28"/>
    </row>
    <row r="4590" spans="2:2" x14ac:dyDescent="0.2">
      <c r="B4590" s="28"/>
    </row>
    <row r="4591" spans="2:2" x14ac:dyDescent="0.2">
      <c r="B4591" s="28"/>
    </row>
    <row r="4592" spans="2:2" x14ac:dyDescent="0.2">
      <c r="B4592" s="28"/>
    </row>
    <row r="4593" spans="2:2" x14ac:dyDescent="0.2">
      <c r="B4593" s="28"/>
    </row>
    <row r="4594" spans="2:2" x14ac:dyDescent="0.2">
      <c r="B4594" s="28"/>
    </row>
    <row r="4595" spans="2:2" x14ac:dyDescent="0.2">
      <c r="B4595" s="28"/>
    </row>
    <row r="4596" spans="2:2" x14ac:dyDescent="0.2">
      <c r="B4596" s="28"/>
    </row>
    <row r="4597" spans="2:2" x14ac:dyDescent="0.2">
      <c r="B4597" s="28"/>
    </row>
    <row r="4598" spans="2:2" x14ac:dyDescent="0.2">
      <c r="B4598" s="28"/>
    </row>
    <row r="4599" spans="2:2" x14ac:dyDescent="0.2">
      <c r="B4599" s="28"/>
    </row>
    <row r="4600" spans="2:2" x14ac:dyDescent="0.2">
      <c r="B4600" s="28"/>
    </row>
    <row r="4601" spans="2:2" x14ac:dyDescent="0.2">
      <c r="B4601" s="28"/>
    </row>
    <row r="4602" spans="2:2" x14ac:dyDescent="0.2">
      <c r="B4602" s="28"/>
    </row>
    <row r="4603" spans="2:2" x14ac:dyDescent="0.2">
      <c r="B4603" s="28"/>
    </row>
    <row r="4604" spans="2:2" x14ac:dyDescent="0.2">
      <c r="B4604" s="28"/>
    </row>
    <row r="4605" spans="2:2" x14ac:dyDescent="0.2">
      <c r="B4605" s="28"/>
    </row>
    <row r="4606" spans="2:2" x14ac:dyDescent="0.2">
      <c r="B4606" s="28"/>
    </row>
    <row r="4607" spans="2:2" x14ac:dyDescent="0.2">
      <c r="B4607" s="28"/>
    </row>
    <row r="4608" spans="2:2" x14ac:dyDescent="0.2">
      <c r="B4608" s="28"/>
    </row>
    <row r="4609" spans="2:2" x14ac:dyDescent="0.2">
      <c r="B4609" s="28"/>
    </row>
    <row r="4610" spans="2:2" x14ac:dyDescent="0.2">
      <c r="B4610" s="28"/>
    </row>
    <row r="4611" spans="2:2" x14ac:dyDescent="0.2">
      <c r="B4611" s="28"/>
    </row>
    <row r="4612" spans="2:2" x14ac:dyDescent="0.2">
      <c r="B4612" s="28"/>
    </row>
    <row r="4613" spans="2:2" x14ac:dyDescent="0.2">
      <c r="B4613" s="28"/>
    </row>
    <row r="4614" spans="2:2" x14ac:dyDescent="0.2">
      <c r="B4614" s="28"/>
    </row>
    <row r="4615" spans="2:2" x14ac:dyDescent="0.2">
      <c r="B4615" s="28"/>
    </row>
    <row r="4616" spans="2:2" x14ac:dyDescent="0.2">
      <c r="B4616" s="28"/>
    </row>
    <row r="4617" spans="2:2" x14ac:dyDescent="0.2">
      <c r="B4617" s="28"/>
    </row>
    <row r="4618" spans="2:2" x14ac:dyDescent="0.2">
      <c r="B4618" s="28"/>
    </row>
    <row r="4619" spans="2:2" x14ac:dyDescent="0.2">
      <c r="B4619" s="28"/>
    </row>
    <row r="4620" spans="2:2" x14ac:dyDescent="0.2">
      <c r="B4620" s="28"/>
    </row>
    <row r="4621" spans="2:2" x14ac:dyDescent="0.2">
      <c r="B4621" s="28"/>
    </row>
    <row r="4622" spans="2:2" x14ac:dyDescent="0.2">
      <c r="B4622" s="28"/>
    </row>
    <row r="4623" spans="2:2" x14ac:dyDescent="0.2">
      <c r="B4623" s="28"/>
    </row>
    <row r="4624" spans="2:2" x14ac:dyDescent="0.2">
      <c r="B4624" s="28"/>
    </row>
    <row r="4625" spans="2:2" x14ac:dyDescent="0.2">
      <c r="B4625" s="28"/>
    </row>
    <row r="4626" spans="2:2" x14ac:dyDescent="0.2">
      <c r="B4626" s="28"/>
    </row>
    <row r="4627" spans="2:2" x14ac:dyDescent="0.2">
      <c r="B4627" s="28"/>
    </row>
    <row r="4628" spans="2:2" x14ac:dyDescent="0.2">
      <c r="B4628" s="28"/>
    </row>
    <row r="4629" spans="2:2" x14ac:dyDescent="0.2">
      <c r="B4629" s="28"/>
    </row>
    <row r="4630" spans="2:2" x14ac:dyDescent="0.2">
      <c r="B4630" s="28"/>
    </row>
    <row r="4631" spans="2:2" x14ac:dyDescent="0.2">
      <c r="B4631" s="28"/>
    </row>
    <row r="4632" spans="2:2" x14ac:dyDescent="0.2">
      <c r="B4632" s="28"/>
    </row>
    <row r="4633" spans="2:2" x14ac:dyDescent="0.2">
      <c r="B4633" s="28"/>
    </row>
    <row r="4634" spans="2:2" x14ac:dyDescent="0.2">
      <c r="B4634" s="28"/>
    </row>
    <row r="4635" spans="2:2" x14ac:dyDescent="0.2">
      <c r="B4635" s="28"/>
    </row>
    <row r="4636" spans="2:2" x14ac:dyDescent="0.2">
      <c r="B4636" s="28"/>
    </row>
    <row r="4637" spans="2:2" x14ac:dyDescent="0.2">
      <c r="B4637" s="28"/>
    </row>
    <row r="4638" spans="2:2" x14ac:dyDescent="0.2">
      <c r="B4638" s="28"/>
    </row>
    <row r="4639" spans="2:2" x14ac:dyDescent="0.2">
      <c r="B4639" s="28"/>
    </row>
    <row r="4640" spans="2:2" x14ac:dyDescent="0.2">
      <c r="B4640" s="28"/>
    </row>
    <row r="4641" spans="2:2" x14ac:dyDescent="0.2">
      <c r="B4641" s="28"/>
    </row>
    <row r="4642" spans="2:2" x14ac:dyDescent="0.2">
      <c r="B4642" s="28"/>
    </row>
    <row r="4643" spans="2:2" x14ac:dyDescent="0.2">
      <c r="B4643" s="28"/>
    </row>
    <row r="4644" spans="2:2" x14ac:dyDescent="0.2">
      <c r="B4644" s="28"/>
    </row>
    <row r="4645" spans="2:2" x14ac:dyDescent="0.2">
      <c r="B4645" s="28"/>
    </row>
    <row r="4646" spans="2:2" x14ac:dyDescent="0.2">
      <c r="B4646" s="28"/>
    </row>
    <row r="4647" spans="2:2" x14ac:dyDescent="0.2">
      <c r="B4647" s="28"/>
    </row>
    <row r="4648" spans="2:2" x14ac:dyDescent="0.2">
      <c r="B4648" s="28"/>
    </row>
    <row r="4649" spans="2:2" x14ac:dyDescent="0.2">
      <c r="B4649" s="28"/>
    </row>
    <row r="4650" spans="2:2" x14ac:dyDescent="0.2">
      <c r="B4650" s="28"/>
    </row>
    <row r="4651" spans="2:2" x14ac:dyDescent="0.2">
      <c r="B4651" s="28"/>
    </row>
    <row r="4652" spans="2:2" x14ac:dyDescent="0.2">
      <c r="B4652" s="28"/>
    </row>
    <row r="4653" spans="2:2" x14ac:dyDescent="0.2">
      <c r="B4653" s="28"/>
    </row>
    <row r="4654" spans="2:2" x14ac:dyDescent="0.2">
      <c r="B4654" s="28"/>
    </row>
    <row r="4655" spans="2:2" x14ac:dyDescent="0.2">
      <c r="B4655" s="28"/>
    </row>
    <row r="4656" spans="2:2" x14ac:dyDescent="0.2">
      <c r="B4656" s="28"/>
    </row>
    <row r="4657" spans="2:2" x14ac:dyDescent="0.2">
      <c r="B4657" s="28"/>
    </row>
    <row r="4658" spans="2:2" x14ac:dyDescent="0.2">
      <c r="B4658" s="28"/>
    </row>
    <row r="4659" spans="2:2" x14ac:dyDescent="0.2">
      <c r="B4659" s="28"/>
    </row>
    <row r="4660" spans="2:2" x14ac:dyDescent="0.2">
      <c r="B4660" s="28"/>
    </row>
    <row r="4661" spans="2:2" x14ac:dyDescent="0.2">
      <c r="B4661" s="28"/>
    </row>
    <row r="4662" spans="2:2" x14ac:dyDescent="0.2">
      <c r="B4662" s="28"/>
    </row>
    <row r="4663" spans="2:2" x14ac:dyDescent="0.2">
      <c r="B4663" s="28"/>
    </row>
    <row r="4664" spans="2:2" x14ac:dyDescent="0.2">
      <c r="B4664" s="28"/>
    </row>
    <row r="4665" spans="2:2" x14ac:dyDescent="0.2">
      <c r="B4665" s="28"/>
    </row>
    <row r="4666" spans="2:2" x14ac:dyDescent="0.2">
      <c r="B4666" s="28"/>
    </row>
    <row r="4667" spans="2:2" x14ac:dyDescent="0.2">
      <c r="B4667" s="28"/>
    </row>
    <row r="4668" spans="2:2" x14ac:dyDescent="0.2">
      <c r="B4668" s="28"/>
    </row>
    <row r="4669" spans="2:2" x14ac:dyDescent="0.2">
      <c r="B4669" s="28"/>
    </row>
    <row r="4670" spans="2:2" x14ac:dyDescent="0.2">
      <c r="B4670" s="28"/>
    </row>
    <row r="4671" spans="2:2" x14ac:dyDescent="0.2">
      <c r="B4671" s="28"/>
    </row>
    <row r="4672" spans="2:2" x14ac:dyDescent="0.2">
      <c r="B4672" s="28"/>
    </row>
    <row r="4673" spans="2:2" x14ac:dyDescent="0.2">
      <c r="B4673" s="28"/>
    </row>
    <row r="4674" spans="2:2" x14ac:dyDescent="0.2">
      <c r="B4674" s="28"/>
    </row>
    <row r="4675" spans="2:2" x14ac:dyDescent="0.2">
      <c r="B4675" s="28"/>
    </row>
    <row r="4676" spans="2:2" x14ac:dyDescent="0.2">
      <c r="B4676" s="28"/>
    </row>
    <row r="4677" spans="2:2" x14ac:dyDescent="0.2">
      <c r="B4677" s="28"/>
    </row>
    <row r="4678" spans="2:2" x14ac:dyDescent="0.2">
      <c r="B4678" s="28"/>
    </row>
    <row r="4679" spans="2:2" x14ac:dyDescent="0.2">
      <c r="B4679" s="28"/>
    </row>
    <row r="4680" spans="2:2" x14ac:dyDescent="0.2">
      <c r="B4680" s="28"/>
    </row>
    <row r="4681" spans="2:2" x14ac:dyDescent="0.2">
      <c r="B4681" s="28"/>
    </row>
    <row r="4682" spans="2:2" x14ac:dyDescent="0.2">
      <c r="B4682" s="28"/>
    </row>
    <row r="4683" spans="2:2" x14ac:dyDescent="0.2">
      <c r="B4683" s="28"/>
    </row>
    <row r="4684" spans="2:2" x14ac:dyDescent="0.2">
      <c r="B4684" s="28"/>
    </row>
    <row r="4685" spans="2:2" x14ac:dyDescent="0.2">
      <c r="B4685" s="28"/>
    </row>
    <row r="4686" spans="2:2" x14ac:dyDescent="0.2">
      <c r="B4686" s="28"/>
    </row>
    <row r="4687" spans="2:2" x14ac:dyDescent="0.2">
      <c r="B4687" s="28"/>
    </row>
    <row r="4688" spans="2:2" x14ac:dyDescent="0.2">
      <c r="B4688" s="28"/>
    </row>
    <row r="4689" spans="2:2" x14ac:dyDescent="0.2">
      <c r="B4689" s="28"/>
    </row>
    <row r="4690" spans="2:2" x14ac:dyDescent="0.2">
      <c r="B4690" s="28"/>
    </row>
    <row r="4691" spans="2:2" x14ac:dyDescent="0.2">
      <c r="B4691" s="28"/>
    </row>
    <row r="4692" spans="2:2" x14ac:dyDescent="0.2">
      <c r="B4692" s="28"/>
    </row>
    <row r="4693" spans="2:2" x14ac:dyDescent="0.2">
      <c r="B4693" s="28"/>
    </row>
    <row r="4694" spans="2:2" x14ac:dyDescent="0.2">
      <c r="B4694" s="28"/>
    </row>
    <row r="4695" spans="2:2" x14ac:dyDescent="0.2">
      <c r="B4695" s="28"/>
    </row>
    <row r="4696" spans="2:2" x14ac:dyDescent="0.2">
      <c r="B4696" s="28"/>
    </row>
    <row r="4697" spans="2:2" x14ac:dyDescent="0.2">
      <c r="B4697" s="28"/>
    </row>
    <row r="4698" spans="2:2" x14ac:dyDescent="0.2">
      <c r="B4698" s="28"/>
    </row>
    <row r="4699" spans="2:2" x14ac:dyDescent="0.2">
      <c r="B4699" s="28"/>
    </row>
    <row r="4700" spans="2:2" x14ac:dyDescent="0.2">
      <c r="B4700" s="28"/>
    </row>
    <row r="4701" spans="2:2" x14ac:dyDescent="0.2">
      <c r="B4701" s="28"/>
    </row>
    <row r="4702" spans="2:2" x14ac:dyDescent="0.2">
      <c r="B4702" s="28"/>
    </row>
    <row r="4703" spans="2:2" x14ac:dyDescent="0.2">
      <c r="B4703" s="28"/>
    </row>
    <row r="4704" spans="2:2" x14ac:dyDescent="0.2">
      <c r="B4704" s="28"/>
    </row>
    <row r="4705" spans="2:2" x14ac:dyDescent="0.2">
      <c r="B4705" s="28"/>
    </row>
    <row r="4706" spans="2:2" x14ac:dyDescent="0.2">
      <c r="B4706" s="28"/>
    </row>
    <row r="4707" spans="2:2" x14ac:dyDescent="0.2">
      <c r="B4707" s="28"/>
    </row>
    <row r="4708" spans="2:2" x14ac:dyDescent="0.2">
      <c r="B4708" s="28"/>
    </row>
    <row r="4709" spans="2:2" x14ac:dyDescent="0.2">
      <c r="B4709" s="28"/>
    </row>
    <row r="4710" spans="2:2" x14ac:dyDescent="0.2">
      <c r="B4710" s="28"/>
    </row>
    <row r="4711" spans="2:2" x14ac:dyDescent="0.2">
      <c r="B4711" s="28"/>
    </row>
    <row r="4712" spans="2:2" x14ac:dyDescent="0.2">
      <c r="B4712" s="28"/>
    </row>
    <row r="4713" spans="2:2" x14ac:dyDescent="0.2">
      <c r="B4713" s="28"/>
    </row>
    <row r="4714" spans="2:2" x14ac:dyDescent="0.2">
      <c r="B4714" s="28"/>
    </row>
    <row r="4715" spans="2:2" x14ac:dyDescent="0.2">
      <c r="B4715" s="28"/>
    </row>
    <row r="4716" spans="2:2" x14ac:dyDescent="0.2">
      <c r="B4716" s="28"/>
    </row>
    <row r="4717" spans="2:2" x14ac:dyDescent="0.2">
      <c r="B4717" s="28"/>
    </row>
    <row r="4718" spans="2:2" x14ac:dyDescent="0.2">
      <c r="B4718" s="28"/>
    </row>
    <row r="4719" spans="2:2" x14ac:dyDescent="0.2">
      <c r="B4719" s="28"/>
    </row>
    <row r="4720" spans="2:2" x14ac:dyDescent="0.2">
      <c r="B4720" s="28"/>
    </row>
    <row r="4721" spans="2:2" x14ac:dyDescent="0.2">
      <c r="B4721" s="28"/>
    </row>
    <row r="4722" spans="2:2" x14ac:dyDescent="0.2">
      <c r="B4722" s="28"/>
    </row>
    <row r="4723" spans="2:2" x14ac:dyDescent="0.2">
      <c r="B4723" s="28"/>
    </row>
    <row r="4724" spans="2:2" x14ac:dyDescent="0.2">
      <c r="B4724" s="28"/>
    </row>
    <row r="4725" spans="2:2" x14ac:dyDescent="0.2">
      <c r="B4725" s="28"/>
    </row>
    <row r="4726" spans="2:2" x14ac:dyDescent="0.2">
      <c r="B4726" s="28"/>
    </row>
    <row r="4727" spans="2:2" x14ac:dyDescent="0.2">
      <c r="B4727" s="28"/>
    </row>
    <row r="4728" spans="2:2" x14ac:dyDescent="0.2">
      <c r="B4728" s="28"/>
    </row>
    <row r="4729" spans="2:2" x14ac:dyDescent="0.2">
      <c r="B4729" s="28"/>
    </row>
    <row r="4730" spans="2:2" x14ac:dyDescent="0.2">
      <c r="B4730" s="28"/>
    </row>
    <row r="4731" spans="2:2" x14ac:dyDescent="0.2">
      <c r="B4731" s="28"/>
    </row>
    <row r="4732" spans="2:2" x14ac:dyDescent="0.2">
      <c r="B4732" s="28"/>
    </row>
    <row r="4733" spans="2:2" x14ac:dyDescent="0.2">
      <c r="B4733" s="28"/>
    </row>
    <row r="4734" spans="2:2" x14ac:dyDescent="0.2">
      <c r="B4734" s="28"/>
    </row>
    <row r="4735" spans="2:2" x14ac:dyDescent="0.2">
      <c r="B4735" s="28"/>
    </row>
    <row r="4736" spans="2:2" x14ac:dyDescent="0.2">
      <c r="B4736" s="28"/>
    </row>
    <row r="4737" spans="2:2" x14ac:dyDescent="0.2">
      <c r="B4737" s="28"/>
    </row>
    <row r="4738" spans="2:2" x14ac:dyDescent="0.2">
      <c r="B4738" s="28"/>
    </row>
    <row r="4739" spans="2:2" x14ac:dyDescent="0.2">
      <c r="B4739" s="28"/>
    </row>
    <row r="4740" spans="2:2" x14ac:dyDescent="0.2">
      <c r="B4740" s="28"/>
    </row>
    <row r="4741" spans="2:2" x14ac:dyDescent="0.2">
      <c r="B4741" s="28"/>
    </row>
    <row r="4742" spans="2:2" x14ac:dyDescent="0.2">
      <c r="B4742" s="28"/>
    </row>
    <row r="4743" spans="2:2" x14ac:dyDescent="0.2">
      <c r="B4743" s="28"/>
    </row>
    <row r="4744" spans="2:2" x14ac:dyDescent="0.2">
      <c r="B4744" s="28"/>
    </row>
    <row r="4745" spans="2:2" x14ac:dyDescent="0.2">
      <c r="B4745" s="28"/>
    </row>
    <row r="4746" spans="2:2" x14ac:dyDescent="0.2">
      <c r="B4746" s="28"/>
    </row>
    <row r="4747" spans="2:2" x14ac:dyDescent="0.2">
      <c r="B4747" s="28"/>
    </row>
    <row r="4748" spans="2:2" x14ac:dyDescent="0.2">
      <c r="B4748" s="28"/>
    </row>
    <row r="4749" spans="2:2" x14ac:dyDescent="0.2">
      <c r="B4749" s="28"/>
    </row>
    <row r="4750" spans="2:2" x14ac:dyDescent="0.2">
      <c r="B4750" s="28"/>
    </row>
    <row r="4751" spans="2:2" x14ac:dyDescent="0.2">
      <c r="B4751" s="28"/>
    </row>
    <row r="4752" spans="2:2" x14ac:dyDescent="0.2">
      <c r="B4752" s="28"/>
    </row>
    <row r="4753" spans="2:2" x14ac:dyDescent="0.2">
      <c r="B4753" s="28"/>
    </row>
    <row r="4754" spans="2:2" x14ac:dyDescent="0.2">
      <c r="B4754" s="28"/>
    </row>
    <row r="4755" spans="2:2" x14ac:dyDescent="0.2">
      <c r="B4755" s="28"/>
    </row>
    <row r="4756" spans="2:2" x14ac:dyDescent="0.2">
      <c r="B4756" s="28"/>
    </row>
    <row r="4757" spans="2:2" x14ac:dyDescent="0.2">
      <c r="B4757" s="28"/>
    </row>
    <row r="4758" spans="2:2" x14ac:dyDescent="0.2">
      <c r="B4758" s="28"/>
    </row>
    <row r="4759" spans="2:2" x14ac:dyDescent="0.2">
      <c r="B4759" s="28"/>
    </row>
    <row r="4760" spans="2:2" x14ac:dyDescent="0.2">
      <c r="B4760" s="28"/>
    </row>
    <row r="4761" spans="2:2" x14ac:dyDescent="0.2">
      <c r="B4761" s="28"/>
    </row>
    <row r="4762" spans="2:2" x14ac:dyDescent="0.2">
      <c r="B4762" s="28"/>
    </row>
    <row r="4763" spans="2:2" x14ac:dyDescent="0.2">
      <c r="B4763" s="28"/>
    </row>
    <row r="4764" spans="2:2" x14ac:dyDescent="0.2">
      <c r="B4764" s="28"/>
    </row>
    <row r="4765" spans="2:2" x14ac:dyDescent="0.2">
      <c r="B4765" s="28"/>
    </row>
    <row r="4766" spans="2:2" x14ac:dyDescent="0.2">
      <c r="B4766" s="28"/>
    </row>
    <row r="4767" spans="2:2" x14ac:dyDescent="0.2">
      <c r="B4767" s="28"/>
    </row>
    <row r="4768" spans="2:2" x14ac:dyDescent="0.2">
      <c r="B4768" s="28"/>
    </row>
    <row r="4769" spans="2:2" x14ac:dyDescent="0.2">
      <c r="B4769" s="28"/>
    </row>
    <row r="4770" spans="2:2" x14ac:dyDescent="0.2">
      <c r="B4770" s="28"/>
    </row>
    <row r="4771" spans="2:2" x14ac:dyDescent="0.2">
      <c r="B4771" s="28"/>
    </row>
    <row r="4772" spans="2:2" x14ac:dyDescent="0.2">
      <c r="B4772" s="28"/>
    </row>
    <row r="4773" spans="2:2" x14ac:dyDescent="0.2">
      <c r="B4773" s="28"/>
    </row>
    <row r="4774" spans="2:2" x14ac:dyDescent="0.2">
      <c r="B4774" s="28"/>
    </row>
    <row r="4775" spans="2:2" x14ac:dyDescent="0.2">
      <c r="B4775" s="28"/>
    </row>
    <row r="4776" spans="2:2" x14ac:dyDescent="0.2">
      <c r="B4776" s="28"/>
    </row>
    <row r="4777" spans="2:2" x14ac:dyDescent="0.2">
      <c r="B4777" s="28"/>
    </row>
    <row r="4778" spans="2:2" x14ac:dyDescent="0.2">
      <c r="B4778" s="28"/>
    </row>
    <row r="4779" spans="2:2" x14ac:dyDescent="0.2">
      <c r="B4779" s="28"/>
    </row>
    <row r="4780" spans="2:2" x14ac:dyDescent="0.2">
      <c r="B4780" s="28"/>
    </row>
    <row r="4781" spans="2:2" x14ac:dyDescent="0.2">
      <c r="B4781" s="28"/>
    </row>
    <row r="4782" spans="2:2" x14ac:dyDescent="0.2">
      <c r="B4782" s="28"/>
    </row>
    <row r="4783" spans="2:2" x14ac:dyDescent="0.2">
      <c r="B4783" s="28"/>
    </row>
    <row r="4784" spans="2:2" x14ac:dyDescent="0.2">
      <c r="B4784" s="28"/>
    </row>
    <row r="4785" spans="2:2" x14ac:dyDescent="0.2">
      <c r="B4785" s="28"/>
    </row>
    <row r="4786" spans="2:2" x14ac:dyDescent="0.2">
      <c r="B4786" s="28"/>
    </row>
    <row r="4787" spans="2:2" x14ac:dyDescent="0.2">
      <c r="B4787" s="28"/>
    </row>
    <row r="4788" spans="2:2" x14ac:dyDescent="0.2">
      <c r="B4788" s="28"/>
    </row>
    <row r="4789" spans="2:2" x14ac:dyDescent="0.2">
      <c r="B4789" s="28"/>
    </row>
    <row r="4790" spans="2:2" x14ac:dyDescent="0.2">
      <c r="B4790" s="28"/>
    </row>
    <row r="4791" spans="2:2" x14ac:dyDescent="0.2">
      <c r="B4791" s="28"/>
    </row>
    <row r="4792" spans="2:2" x14ac:dyDescent="0.2">
      <c r="B4792" s="28"/>
    </row>
    <row r="4793" spans="2:2" x14ac:dyDescent="0.2">
      <c r="B4793" s="28"/>
    </row>
    <row r="4794" spans="2:2" x14ac:dyDescent="0.2">
      <c r="B4794" s="28"/>
    </row>
    <row r="4795" spans="2:2" x14ac:dyDescent="0.2">
      <c r="B4795" s="28"/>
    </row>
    <row r="4796" spans="2:2" x14ac:dyDescent="0.2">
      <c r="B4796" s="28"/>
    </row>
    <row r="4797" spans="2:2" x14ac:dyDescent="0.2">
      <c r="B4797" s="28"/>
    </row>
    <row r="4798" spans="2:2" x14ac:dyDescent="0.2">
      <c r="B4798" s="28"/>
    </row>
    <row r="4799" spans="2:2" x14ac:dyDescent="0.2">
      <c r="B4799" s="28"/>
    </row>
    <row r="4800" spans="2:2" x14ac:dyDescent="0.2">
      <c r="B4800" s="28"/>
    </row>
    <row r="4801" spans="2:2" x14ac:dyDescent="0.2">
      <c r="B4801" s="28"/>
    </row>
    <row r="4802" spans="2:2" x14ac:dyDescent="0.2">
      <c r="B4802" s="28"/>
    </row>
    <row r="4803" spans="2:2" x14ac:dyDescent="0.2">
      <c r="B4803" s="28"/>
    </row>
    <row r="4804" spans="2:2" x14ac:dyDescent="0.2">
      <c r="B4804" s="28"/>
    </row>
    <row r="4805" spans="2:2" x14ac:dyDescent="0.2">
      <c r="B4805" s="28"/>
    </row>
    <row r="4806" spans="2:2" x14ac:dyDescent="0.2">
      <c r="B4806" s="28"/>
    </row>
    <row r="4807" spans="2:2" x14ac:dyDescent="0.2">
      <c r="B4807" s="28"/>
    </row>
    <row r="4808" spans="2:2" x14ac:dyDescent="0.2">
      <c r="B4808" s="28"/>
    </row>
    <row r="4809" spans="2:2" x14ac:dyDescent="0.2">
      <c r="B4809" s="28"/>
    </row>
    <row r="4810" spans="2:2" x14ac:dyDescent="0.2">
      <c r="B4810" s="28"/>
    </row>
    <row r="4811" spans="2:2" x14ac:dyDescent="0.2">
      <c r="B4811" s="28"/>
    </row>
    <row r="4812" spans="2:2" x14ac:dyDescent="0.2">
      <c r="B4812" s="28"/>
    </row>
    <row r="4813" spans="2:2" x14ac:dyDescent="0.2">
      <c r="B4813" s="28"/>
    </row>
    <row r="4814" spans="2:2" x14ac:dyDescent="0.2">
      <c r="B4814" s="28"/>
    </row>
    <row r="4815" spans="2:2" x14ac:dyDescent="0.2">
      <c r="B4815" s="28"/>
    </row>
    <row r="4816" spans="2:2" x14ac:dyDescent="0.2">
      <c r="B4816" s="28"/>
    </row>
    <row r="4817" spans="2:2" x14ac:dyDescent="0.2">
      <c r="B4817" s="28"/>
    </row>
    <row r="4818" spans="2:2" x14ac:dyDescent="0.2">
      <c r="B4818" s="28"/>
    </row>
    <row r="4819" spans="2:2" x14ac:dyDescent="0.2">
      <c r="B4819" s="28"/>
    </row>
    <row r="4820" spans="2:2" x14ac:dyDescent="0.2">
      <c r="B4820" s="28"/>
    </row>
    <row r="4821" spans="2:2" x14ac:dyDescent="0.2">
      <c r="B4821" s="28"/>
    </row>
    <row r="4822" spans="2:2" x14ac:dyDescent="0.2">
      <c r="B4822" s="28"/>
    </row>
    <row r="4823" spans="2:2" x14ac:dyDescent="0.2">
      <c r="B4823" s="28"/>
    </row>
    <row r="4824" spans="2:2" x14ac:dyDescent="0.2">
      <c r="B4824" s="28"/>
    </row>
    <row r="4825" spans="2:2" x14ac:dyDescent="0.2">
      <c r="B4825" s="28"/>
    </row>
    <row r="4826" spans="2:2" x14ac:dyDescent="0.2">
      <c r="B4826" s="28"/>
    </row>
    <row r="4827" spans="2:2" x14ac:dyDescent="0.2">
      <c r="B4827" s="28"/>
    </row>
    <row r="4828" spans="2:2" x14ac:dyDescent="0.2">
      <c r="B4828" s="28"/>
    </row>
    <row r="4829" spans="2:2" x14ac:dyDescent="0.2">
      <c r="B4829" s="28"/>
    </row>
    <row r="4830" spans="2:2" x14ac:dyDescent="0.2">
      <c r="B4830" s="28"/>
    </row>
    <row r="4831" spans="2:2" x14ac:dyDescent="0.2">
      <c r="B4831" s="28"/>
    </row>
    <row r="4832" spans="2:2" x14ac:dyDescent="0.2">
      <c r="B4832" s="28"/>
    </row>
    <row r="4833" spans="2:2" x14ac:dyDescent="0.2">
      <c r="B4833" s="28"/>
    </row>
    <row r="4834" spans="2:2" x14ac:dyDescent="0.2">
      <c r="B4834" s="28"/>
    </row>
    <row r="4835" spans="2:2" x14ac:dyDescent="0.2">
      <c r="B4835" s="28"/>
    </row>
    <row r="4836" spans="2:2" x14ac:dyDescent="0.2">
      <c r="B4836" s="28"/>
    </row>
    <row r="4837" spans="2:2" x14ac:dyDescent="0.2">
      <c r="B4837" s="28"/>
    </row>
    <row r="4838" spans="2:2" x14ac:dyDescent="0.2">
      <c r="B4838" s="28"/>
    </row>
    <row r="4839" spans="2:2" x14ac:dyDescent="0.2">
      <c r="B4839" s="28"/>
    </row>
    <row r="4840" spans="2:2" x14ac:dyDescent="0.2">
      <c r="B4840" s="28"/>
    </row>
    <row r="4841" spans="2:2" x14ac:dyDescent="0.2">
      <c r="B4841" s="28"/>
    </row>
    <row r="4842" spans="2:2" x14ac:dyDescent="0.2">
      <c r="B4842" s="28"/>
    </row>
    <row r="4843" spans="2:2" x14ac:dyDescent="0.2">
      <c r="B4843" s="28"/>
    </row>
    <row r="4844" spans="2:2" x14ac:dyDescent="0.2">
      <c r="B4844" s="28"/>
    </row>
    <row r="4845" spans="2:2" x14ac:dyDescent="0.2">
      <c r="B4845" s="28"/>
    </row>
    <row r="4846" spans="2:2" x14ac:dyDescent="0.2">
      <c r="B4846" s="28"/>
    </row>
    <row r="4847" spans="2:2" x14ac:dyDescent="0.2">
      <c r="B4847" s="28"/>
    </row>
    <row r="4848" spans="2:2" x14ac:dyDescent="0.2">
      <c r="B4848" s="28"/>
    </row>
    <row r="4849" spans="2:2" x14ac:dyDescent="0.2">
      <c r="B4849" s="28"/>
    </row>
    <row r="4850" spans="2:2" x14ac:dyDescent="0.2">
      <c r="B4850" s="28"/>
    </row>
    <row r="4851" spans="2:2" x14ac:dyDescent="0.2">
      <c r="B4851" s="28"/>
    </row>
    <row r="4852" spans="2:2" x14ac:dyDescent="0.2">
      <c r="B4852" s="28"/>
    </row>
    <row r="4853" spans="2:2" x14ac:dyDescent="0.2">
      <c r="B4853" s="28"/>
    </row>
    <row r="4854" spans="2:2" x14ac:dyDescent="0.2">
      <c r="B4854" s="28"/>
    </row>
    <row r="4855" spans="2:2" x14ac:dyDescent="0.2">
      <c r="B4855" s="28"/>
    </row>
    <row r="4856" spans="2:2" x14ac:dyDescent="0.2">
      <c r="B4856" s="28"/>
    </row>
    <row r="4857" spans="2:2" x14ac:dyDescent="0.2">
      <c r="B4857" s="28"/>
    </row>
    <row r="4858" spans="2:2" x14ac:dyDescent="0.2">
      <c r="B4858" s="28"/>
    </row>
    <row r="4859" spans="2:2" x14ac:dyDescent="0.2">
      <c r="B4859" s="28"/>
    </row>
    <row r="4860" spans="2:2" x14ac:dyDescent="0.2">
      <c r="B4860" s="28"/>
    </row>
    <row r="4861" spans="2:2" x14ac:dyDescent="0.2">
      <c r="B4861" s="28"/>
    </row>
    <row r="4862" spans="2:2" x14ac:dyDescent="0.2">
      <c r="B4862" s="28"/>
    </row>
    <row r="4863" spans="2:2" x14ac:dyDescent="0.2">
      <c r="B4863" s="28"/>
    </row>
    <row r="4864" spans="2:2" x14ac:dyDescent="0.2">
      <c r="B4864" s="28"/>
    </row>
    <row r="4865" spans="2:2" x14ac:dyDescent="0.2">
      <c r="B4865" s="28"/>
    </row>
    <row r="4866" spans="2:2" x14ac:dyDescent="0.2">
      <c r="B4866" s="28"/>
    </row>
    <row r="4867" spans="2:2" x14ac:dyDescent="0.2">
      <c r="B4867" s="28"/>
    </row>
    <row r="4868" spans="2:2" x14ac:dyDescent="0.2">
      <c r="B4868" s="28"/>
    </row>
    <row r="4869" spans="2:2" x14ac:dyDescent="0.2">
      <c r="B4869" s="28"/>
    </row>
    <row r="4870" spans="2:2" x14ac:dyDescent="0.2">
      <c r="B4870" s="28"/>
    </row>
    <row r="4871" spans="2:2" x14ac:dyDescent="0.2">
      <c r="B4871" s="28"/>
    </row>
    <row r="4872" spans="2:2" x14ac:dyDescent="0.2">
      <c r="B4872" s="28"/>
    </row>
    <row r="4873" spans="2:2" x14ac:dyDescent="0.2">
      <c r="B4873" s="28"/>
    </row>
    <row r="4874" spans="2:2" x14ac:dyDescent="0.2">
      <c r="B4874" s="28"/>
    </row>
    <row r="4875" spans="2:2" x14ac:dyDescent="0.2">
      <c r="B4875" s="28"/>
    </row>
    <row r="4876" spans="2:2" x14ac:dyDescent="0.2">
      <c r="B4876" s="28"/>
    </row>
    <row r="4877" spans="2:2" x14ac:dyDescent="0.2">
      <c r="B4877" s="28"/>
    </row>
    <row r="4878" spans="2:2" x14ac:dyDescent="0.2">
      <c r="B4878" s="28"/>
    </row>
    <row r="4879" spans="2:2" x14ac:dyDescent="0.2">
      <c r="B4879" s="28"/>
    </row>
    <row r="4880" spans="2:2" x14ac:dyDescent="0.2">
      <c r="B4880" s="28"/>
    </row>
    <row r="4881" spans="2:2" x14ac:dyDescent="0.2">
      <c r="B4881" s="28"/>
    </row>
    <row r="4882" spans="2:2" x14ac:dyDescent="0.2">
      <c r="B4882" s="28"/>
    </row>
    <row r="4883" spans="2:2" x14ac:dyDescent="0.2">
      <c r="B4883" s="28"/>
    </row>
    <row r="4884" spans="2:2" x14ac:dyDescent="0.2">
      <c r="B4884" s="28"/>
    </row>
    <row r="4885" spans="2:2" x14ac:dyDescent="0.2">
      <c r="B4885" s="28"/>
    </row>
    <row r="4886" spans="2:2" x14ac:dyDescent="0.2">
      <c r="B4886" s="28"/>
    </row>
    <row r="4887" spans="2:2" x14ac:dyDescent="0.2">
      <c r="B4887" s="28"/>
    </row>
    <row r="4888" spans="2:2" x14ac:dyDescent="0.2">
      <c r="B4888" s="28"/>
    </row>
    <row r="4889" spans="2:2" x14ac:dyDescent="0.2">
      <c r="B4889" s="28"/>
    </row>
    <row r="4890" spans="2:2" x14ac:dyDescent="0.2">
      <c r="B4890" s="28"/>
    </row>
    <row r="4891" spans="2:2" x14ac:dyDescent="0.2">
      <c r="B4891" s="28"/>
    </row>
    <row r="4892" spans="2:2" x14ac:dyDescent="0.2">
      <c r="B4892" s="28"/>
    </row>
    <row r="4893" spans="2:2" x14ac:dyDescent="0.2">
      <c r="B4893" s="28"/>
    </row>
    <row r="4894" spans="2:2" x14ac:dyDescent="0.2">
      <c r="B4894" s="28"/>
    </row>
    <row r="4895" spans="2:2" x14ac:dyDescent="0.2">
      <c r="B4895" s="28"/>
    </row>
    <row r="4896" spans="2:2" x14ac:dyDescent="0.2">
      <c r="B4896" s="28"/>
    </row>
    <row r="4897" spans="2:2" x14ac:dyDescent="0.2">
      <c r="B4897" s="28"/>
    </row>
    <row r="4898" spans="2:2" x14ac:dyDescent="0.2">
      <c r="B4898" s="28"/>
    </row>
    <row r="4899" spans="2:2" x14ac:dyDescent="0.2">
      <c r="B4899" s="28"/>
    </row>
    <row r="4900" spans="2:2" x14ac:dyDescent="0.2">
      <c r="B4900" s="28"/>
    </row>
    <row r="4901" spans="2:2" x14ac:dyDescent="0.2">
      <c r="B4901" s="28"/>
    </row>
    <row r="4902" spans="2:2" x14ac:dyDescent="0.2">
      <c r="B4902" s="28"/>
    </row>
    <row r="4903" spans="2:2" x14ac:dyDescent="0.2">
      <c r="B4903" s="28"/>
    </row>
    <row r="4904" spans="2:2" x14ac:dyDescent="0.2">
      <c r="B4904" s="28"/>
    </row>
    <row r="4905" spans="2:2" x14ac:dyDescent="0.2">
      <c r="B4905" s="28"/>
    </row>
    <row r="4906" spans="2:2" x14ac:dyDescent="0.2">
      <c r="B4906" s="28"/>
    </row>
    <row r="4907" spans="2:2" x14ac:dyDescent="0.2">
      <c r="B4907" s="28"/>
    </row>
    <row r="4908" spans="2:2" x14ac:dyDescent="0.2">
      <c r="B4908" s="28"/>
    </row>
    <row r="4909" spans="2:2" x14ac:dyDescent="0.2">
      <c r="B4909" s="28"/>
    </row>
    <row r="4910" spans="2:2" x14ac:dyDescent="0.2">
      <c r="B4910" s="28"/>
    </row>
    <row r="4911" spans="2:2" x14ac:dyDescent="0.2">
      <c r="B4911" s="28"/>
    </row>
    <row r="4912" spans="2:2" x14ac:dyDescent="0.2">
      <c r="B4912" s="28"/>
    </row>
    <row r="4913" spans="2:2" x14ac:dyDescent="0.2">
      <c r="B4913" s="28"/>
    </row>
    <row r="4914" spans="2:2" x14ac:dyDescent="0.2">
      <c r="B4914" s="28"/>
    </row>
    <row r="4915" spans="2:2" x14ac:dyDescent="0.2">
      <c r="B4915" s="28"/>
    </row>
    <row r="4916" spans="2:2" x14ac:dyDescent="0.2">
      <c r="B4916" s="28"/>
    </row>
    <row r="4917" spans="2:2" x14ac:dyDescent="0.2">
      <c r="B4917" s="28"/>
    </row>
    <row r="4918" spans="2:2" x14ac:dyDescent="0.2">
      <c r="B4918" s="28"/>
    </row>
    <row r="4919" spans="2:2" x14ac:dyDescent="0.2">
      <c r="B4919" s="28"/>
    </row>
    <row r="4920" spans="2:2" x14ac:dyDescent="0.2">
      <c r="B4920" s="28"/>
    </row>
    <row r="4921" spans="2:2" x14ac:dyDescent="0.2">
      <c r="B4921" s="28"/>
    </row>
    <row r="4922" spans="2:2" x14ac:dyDescent="0.2">
      <c r="B4922" s="28"/>
    </row>
    <row r="4923" spans="2:2" x14ac:dyDescent="0.2">
      <c r="B4923" s="28"/>
    </row>
    <row r="4924" spans="2:2" x14ac:dyDescent="0.2">
      <c r="B4924" s="28"/>
    </row>
    <row r="4925" spans="2:2" x14ac:dyDescent="0.2">
      <c r="B4925" s="28"/>
    </row>
    <row r="4926" spans="2:2" x14ac:dyDescent="0.2">
      <c r="B4926" s="28"/>
    </row>
    <row r="4927" spans="2:2" x14ac:dyDescent="0.2">
      <c r="B4927" s="28"/>
    </row>
    <row r="4928" spans="2:2" x14ac:dyDescent="0.2">
      <c r="B4928" s="28"/>
    </row>
    <row r="4929" spans="2:2" x14ac:dyDescent="0.2">
      <c r="B4929" s="28"/>
    </row>
    <row r="4930" spans="2:2" x14ac:dyDescent="0.2">
      <c r="B4930" s="28"/>
    </row>
    <row r="4931" spans="2:2" x14ac:dyDescent="0.2">
      <c r="B4931" s="28"/>
    </row>
    <row r="4932" spans="2:2" x14ac:dyDescent="0.2">
      <c r="B4932" s="28"/>
    </row>
    <row r="4933" spans="2:2" x14ac:dyDescent="0.2">
      <c r="B4933" s="28"/>
    </row>
    <row r="4934" spans="2:2" x14ac:dyDescent="0.2">
      <c r="B4934" s="28"/>
    </row>
    <row r="4935" spans="2:2" x14ac:dyDescent="0.2">
      <c r="B4935" s="28"/>
    </row>
    <row r="4936" spans="2:2" x14ac:dyDescent="0.2">
      <c r="B4936" s="28"/>
    </row>
    <row r="4937" spans="2:2" x14ac:dyDescent="0.2">
      <c r="B4937" s="28"/>
    </row>
    <row r="4938" spans="2:2" x14ac:dyDescent="0.2">
      <c r="B4938" s="28"/>
    </row>
    <row r="4939" spans="2:2" x14ac:dyDescent="0.2">
      <c r="B4939" s="28"/>
    </row>
    <row r="4940" spans="2:2" x14ac:dyDescent="0.2">
      <c r="B4940" s="28"/>
    </row>
    <row r="4941" spans="2:2" x14ac:dyDescent="0.2">
      <c r="B4941" s="28"/>
    </row>
    <row r="4942" spans="2:2" x14ac:dyDescent="0.2">
      <c r="B4942" s="28"/>
    </row>
    <row r="4943" spans="2:2" x14ac:dyDescent="0.2">
      <c r="B4943" s="28"/>
    </row>
    <row r="4944" spans="2:2" x14ac:dyDescent="0.2">
      <c r="B4944" s="28"/>
    </row>
    <row r="4945" spans="2:2" x14ac:dyDescent="0.2">
      <c r="B4945" s="28"/>
    </row>
    <row r="4946" spans="2:2" x14ac:dyDescent="0.2">
      <c r="B4946" s="28"/>
    </row>
    <row r="4947" spans="2:2" x14ac:dyDescent="0.2">
      <c r="B4947" s="28"/>
    </row>
    <row r="4948" spans="2:2" x14ac:dyDescent="0.2">
      <c r="B4948" s="28"/>
    </row>
    <row r="4949" spans="2:2" x14ac:dyDescent="0.2">
      <c r="B4949" s="28"/>
    </row>
    <row r="4950" spans="2:2" x14ac:dyDescent="0.2">
      <c r="B4950" s="28"/>
    </row>
    <row r="4951" spans="2:2" x14ac:dyDescent="0.2">
      <c r="B4951" s="28"/>
    </row>
    <row r="4952" spans="2:2" x14ac:dyDescent="0.2">
      <c r="B4952" s="28"/>
    </row>
    <row r="4953" spans="2:2" x14ac:dyDescent="0.2">
      <c r="B4953" s="28"/>
    </row>
    <row r="4954" spans="2:2" x14ac:dyDescent="0.2">
      <c r="B4954" s="28"/>
    </row>
    <row r="4955" spans="2:2" x14ac:dyDescent="0.2">
      <c r="B4955" s="28"/>
    </row>
    <row r="4956" spans="2:2" x14ac:dyDescent="0.2">
      <c r="B4956" s="28"/>
    </row>
    <row r="4957" spans="2:2" x14ac:dyDescent="0.2">
      <c r="B4957" s="28"/>
    </row>
    <row r="4958" spans="2:2" x14ac:dyDescent="0.2">
      <c r="B4958" s="28"/>
    </row>
    <row r="4959" spans="2:2" x14ac:dyDescent="0.2">
      <c r="B4959" s="28"/>
    </row>
    <row r="4960" spans="2:2" x14ac:dyDescent="0.2">
      <c r="B4960" s="28"/>
    </row>
    <row r="4961" spans="2:2" x14ac:dyDescent="0.2">
      <c r="B4961" s="28"/>
    </row>
    <row r="4962" spans="2:2" x14ac:dyDescent="0.2">
      <c r="B4962" s="28"/>
    </row>
    <row r="4963" spans="2:2" x14ac:dyDescent="0.2">
      <c r="B4963" s="28"/>
    </row>
    <row r="4964" spans="2:2" x14ac:dyDescent="0.2">
      <c r="B4964" s="28"/>
    </row>
    <row r="4965" spans="2:2" x14ac:dyDescent="0.2">
      <c r="B4965" s="28"/>
    </row>
    <row r="4966" spans="2:2" x14ac:dyDescent="0.2">
      <c r="B4966" s="28"/>
    </row>
    <row r="4967" spans="2:2" x14ac:dyDescent="0.2">
      <c r="B4967" s="28"/>
    </row>
    <row r="4968" spans="2:2" x14ac:dyDescent="0.2">
      <c r="B4968" s="28"/>
    </row>
    <row r="4969" spans="2:2" x14ac:dyDescent="0.2">
      <c r="B4969" s="28"/>
    </row>
    <row r="4970" spans="2:2" x14ac:dyDescent="0.2">
      <c r="B4970" s="28"/>
    </row>
    <row r="4971" spans="2:2" x14ac:dyDescent="0.2">
      <c r="B4971" s="28"/>
    </row>
    <row r="4972" spans="2:2" x14ac:dyDescent="0.2">
      <c r="B4972" s="28"/>
    </row>
    <row r="4973" spans="2:2" x14ac:dyDescent="0.2">
      <c r="B4973" s="28"/>
    </row>
    <row r="4974" spans="2:2" x14ac:dyDescent="0.2">
      <c r="B4974" s="28"/>
    </row>
    <row r="4975" spans="2:2" x14ac:dyDescent="0.2">
      <c r="B4975" s="28"/>
    </row>
    <row r="4976" spans="2:2" x14ac:dyDescent="0.2">
      <c r="B4976" s="28"/>
    </row>
    <row r="4977" spans="2:2" x14ac:dyDescent="0.2">
      <c r="B4977" s="28"/>
    </row>
    <row r="4978" spans="2:2" x14ac:dyDescent="0.2">
      <c r="B4978" s="28"/>
    </row>
    <row r="4979" spans="2:2" x14ac:dyDescent="0.2">
      <c r="B4979" s="28"/>
    </row>
    <row r="4980" spans="2:2" x14ac:dyDescent="0.2">
      <c r="B4980" s="28"/>
    </row>
    <row r="4981" spans="2:2" x14ac:dyDescent="0.2">
      <c r="B4981" s="28"/>
    </row>
    <row r="4982" spans="2:2" x14ac:dyDescent="0.2">
      <c r="B4982" s="28"/>
    </row>
    <row r="4983" spans="2:2" x14ac:dyDescent="0.2">
      <c r="B4983" s="28"/>
    </row>
    <row r="4984" spans="2:2" x14ac:dyDescent="0.2">
      <c r="B4984" s="28"/>
    </row>
    <row r="4985" spans="2:2" x14ac:dyDescent="0.2">
      <c r="B4985" s="28"/>
    </row>
    <row r="4986" spans="2:2" x14ac:dyDescent="0.2">
      <c r="B4986" s="28"/>
    </row>
    <row r="4987" spans="2:2" x14ac:dyDescent="0.2">
      <c r="B4987" s="28"/>
    </row>
    <row r="4988" spans="2:2" x14ac:dyDescent="0.2">
      <c r="B4988" s="28"/>
    </row>
    <row r="4989" spans="2:2" x14ac:dyDescent="0.2">
      <c r="B4989" s="28"/>
    </row>
    <row r="4990" spans="2:2" x14ac:dyDescent="0.2">
      <c r="B4990" s="28"/>
    </row>
    <row r="4991" spans="2:2" x14ac:dyDescent="0.2">
      <c r="B4991" s="28"/>
    </row>
    <row r="4992" spans="2:2" x14ac:dyDescent="0.2">
      <c r="B4992" s="28"/>
    </row>
    <row r="4993" spans="2:2" x14ac:dyDescent="0.2">
      <c r="B4993" s="28"/>
    </row>
    <row r="4994" spans="2:2" x14ac:dyDescent="0.2">
      <c r="B4994" s="28"/>
    </row>
    <row r="4995" spans="2:2" x14ac:dyDescent="0.2">
      <c r="B4995" s="28"/>
    </row>
    <row r="4996" spans="2:2" x14ac:dyDescent="0.2">
      <c r="B4996" s="28"/>
    </row>
    <row r="4997" spans="2:2" x14ac:dyDescent="0.2">
      <c r="B4997" s="28"/>
    </row>
    <row r="4998" spans="2:2" x14ac:dyDescent="0.2">
      <c r="B4998" s="28"/>
    </row>
    <row r="4999" spans="2:2" x14ac:dyDescent="0.2">
      <c r="B4999" s="28"/>
    </row>
    <row r="5000" spans="2:2" x14ac:dyDescent="0.2">
      <c r="B5000" s="28"/>
    </row>
    <row r="5001" spans="2:2" x14ac:dyDescent="0.2">
      <c r="B5001" s="28"/>
    </row>
    <row r="5002" spans="2:2" x14ac:dyDescent="0.2">
      <c r="B5002" s="28"/>
    </row>
    <row r="5003" spans="2:2" x14ac:dyDescent="0.2">
      <c r="B5003" s="28"/>
    </row>
    <row r="5004" spans="2:2" x14ac:dyDescent="0.2">
      <c r="B5004" s="28"/>
    </row>
    <row r="5005" spans="2:2" x14ac:dyDescent="0.2">
      <c r="B5005" s="28"/>
    </row>
    <row r="5006" spans="2:2" x14ac:dyDescent="0.2">
      <c r="B5006" s="28"/>
    </row>
    <row r="5007" spans="2:2" x14ac:dyDescent="0.2">
      <c r="B5007" s="28"/>
    </row>
    <row r="5008" spans="2:2" x14ac:dyDescent="0.2">
      <c r="B5008" s="28"/>
    </row>
    <row r="5009" spans="2:2" x14ac:dyDescent="0.2">
      <c r="B5009" s="28"/>
    </row>
    <row r="5010" spans="2:2" x14ac:dyDescent="0.2">
      <c r="B5010" s="28"/>
    </row>
    <row r="5011" spans="2:2" x14ac:dyDescent="0.2">
      <c r="B5011" s="28"/>
    </row>
    <row r="5012" spans="2:2" x14ac:dyDescent="0.2">
      <c r="B5012" s="28"/>
    </row>
    <row r="5013" spans="2:2" x14ac:dyDescent="0.2">
      <c r="B5013" s="28"/>
    </row>
    <row r="5014" spans="2:2" x14ac:dyDescent="0.2">
      <c r="B5014" s="28"/>
    </row>
    <row r="5015" spans="2:2" x14ac:dyDescent="0.2">
      <c r="B5015" s="28"/>
    </row>
    <row r="5016" spans="2:2" x14ac:dyDescent="0.2">
      <c r="B5016" s="28"/>
    </row>
    <row r="5017" spans="2:2" x14ac:dyDescent="0.2">
      <c r="B5017" s="28"/>
    </row>
    <row r="5018" spans="2:2" x14ac:dyDescent="0.2">
      <c r="B5018" s="28"/>
    </row>
    <row r="5019" spans="2:2" x14ac:dyDescent="0.2">
      <c r="B5019" s="28"/>
    </row>
    <row r="5020" spans="2:2" x14ac:dyDescent="0.2">
      <c r="B5020" s="28"/>
    </row>
    <row r="5021" spans="2:2" x14ac:dyDescent="0.2">
      <c r="B5021" s="28"/>
    </row>
    <row r="5022" spans="2:2" x14ac:dyDescent="0.2">
      <c r="B5022" s="28"/>
    </row>
    <row r="5023" spans="2:2" x14ac:dyDescent="0.2">
      <c r="B5023" s="28"/>
    </row>
    <row r="5024" spans="2:2" x14ac:dyDescent="0.2">
      <c r="B5024" s="28"/>
    </row>
    <row r="5025" spans="2:2" x14ac:dyDescent="0.2">
      <c r="B5025" s="28"/>
    </row>
    <row r="5026" spans="2:2" x14ac:dyDescent="0.2">
      <c r="B5026" s="28"/>
    </row>
    <row r="5027" spans="2:2" x14ac:dyDescent="0.2">
      <c r="B5027" s="28"/>
    </row>
    <row r="5028" spans="2:2" x14ac:dyDescent="0.2">
      <c r="B5028" s="28"/>
    </row>
    <row r="5029" spans="2:2" x14ac:dyDescent="0.2">
      <c r="B5029" s="28"/>
    </row>
    <row r="5030" spans="2:2" x14ac:dyDescent="0.2">
      <c r="B5030" s="28"/>
    </row>
    <row r="5031" spans="2:2" x14ac:dyDescent="0.2">
      <c r="B5031" s="28"/>
    </row>
    <row r="5032" spans="2:2" x14ac:dyDescent="0.2">
      <c r="B5032" s="28"/>
    </row>
    <row r="5033" spans="2:2" x14ac:dyDescent="0.2">
      <c r="B5033" s="28"/>
    </row>
    <row r="5034" spans="2:2" x14ac:dyDescent="0.2">
      <c r="B5034" s="28"/>
    </row>
    <row r="5035" spans="2:2" x14ac:dyDescent="0.2">
      <c r="B5035" s="28"/>
    </row>
    <row r="5036" spans="2:2" x14ac:dyDescent="0.2">
      <c r="B5036" s="28"/>
    </row>
    <row r="5037" spans="2:2" x14ac:dyDescent="0.2">
      <c r="B5037" s="28"/>
    </row>
    <row r="5038" spans="2:2" x14ac:dyDescent="0.2">
      <c r="B5038" s="28"/>
    </row>
    <row r="5039" spans="2:2" x14ac:dyDescent="0.2">
      <c r="B5039" s="28"/>
    </row>
    <row r="5040" spans="2:2" x14ac:dyDescent="0.2">
      <c r="B5040" s="28"/>
    </row>
    <row r="5041" spans="2:2" x14ac:dyDescent="0.2">
      <c r="B5041" s="28"/>
    </row>
    <row r="5042" spans="2:2" x14ac:dyDescent="0.2">
      <c r="B5042" s="28"/>
    </row>
    <row r="5043" spans="2:2" x14ac:dyDescent="0.2">
      <c r="B5043" s="28"/>
    </row>
    <row r="5044" spans="2:2" x14ac:dyDescent="0.2">
      <c r="B5044" s="28"/>
    </row>
    <row r="5045" spans="2:2" x14ac:dyDescent="0.2">
      <c r="B5045" s="28"/>
    </row>
    <row r="5046" spans="2:2" x14ac:dyDescent="0.2">
      <c r="B5046" s="28"/>
    </row>
    <row r="5047" spans="2:2" x14ac:dyDescent="0.2">
      <c r="B5047" s="28"/>
    </row>
    <row r="5048" spans="2:2" x14ac:dyDescent="0.2">
      <c r="B5048" s="28"/>
    </row>
    <row r="5049" spans="2:2" x14ac:dyDescent="0.2">
      <c r="B5049" s="28"/>
    </row>
    <row r="5050" spans="2:2" x14ac:dyDescent="0.2">
      <c r="B5050" s="28"/>
    </row>
    <row r="5051" spans="2:2" x14ac:dyDescent="0.2">
      <c r="B5051" s="28"/>
    </row>
    <row r="5052" spans="2:2" x14ac:dyDescent="0.2">
      <c r="B5052" s="28"/>
    </row>
    <row r="5053" spans="2:2" x14ac:dyDescent="0.2">
      <c r="B5053" s="28"/>
    </row>
    <row r="5054" spans="2:2" x14ac:dyDescent="0.2">
      <c r="B5054" s="28"/>
    </row>
    <row r="5055" spans="2:2" x14ac:dyDescent="0.2">
      <c r="B5055" s="28"/>
    </row>
    <row r="5056" spans="2:2" x14ac:dyDescent="0.2">
      <c r="B5056" s="28"/>
    </row>
    <row r="5057" spans="2:2" x14ac:dyDescent="0.2">
      <c r="B5057" s="28"/>
    </row>
    <row r="5058" spans="2:2" x14ac:dyDescent="0.2">
      <c r="B5058" s="28"/>
    </row>
    <row r="5059" spans="2:2" x14ac:dyDescent="0.2">
      <c r="B5059" s="28"/>
    </row>
    <row r="5060" spans="2:2" x14ac:dyDescent="0.2">
      <c r="B5060" s="28"/>
    </row>
    <row r="5061" spans="2:2" x14ac:dyDescent="0.2">
      <c r="B5061" s="28"/>
    </row>
    <row r="5062" spans="2:2" x14ac:dyDescent="0.2">
      <c r="B5062" s="28"/>
    </row>
    <row r="5063" spans="2:2" x14ac:dyDescent="0.2">
      <c r="B5063" s="28"/>
    </row>
    <row r="5064" spans="2:2" x14ac:dyDescent="0.2">
      <c r="B5064" s="28"/>
    </row>
    <row r="5065" spans="2:2" x14ac:dyDescent="0.2">
      <c r="B5065" s="28"/>
    </row>
    <row r="5066" spans="2:2" x14ac:dyDescent="0.2">
      <c r="B5066" s="28"/>
    </row>
    <row r="5067" spans="2:2" x14ac:dyDescent="0.2">
      <c r="B5067" s="28"/>
    </row>
    <row r="5068" spans="2:2" x14ac:dyDescent="0.2">
      <c r="B5068" s="28"/>
    </row>
    <row r="5069" spans="2:2" x14ac:dyDescent="0.2">
      <c r="B5069" s="28"/>
    </row>
    <row r="5070" spans="2:2" x14ac:dyDescent="0.2">
      <c r="B5070" s="28"/>
    </row>
    <row r="5071" spans="2:2" x14ac:dyDescent="0.2">
      <c r="B5071" s="28"/>
    </row>
    <row r="5072" spans="2:2" x14ac:dyDescent="0.2">
      <c r="B5072" s="28"/>
    </row>
    <row r="5073" spans="2:2" x14ac:dyDescent="0.2">
      <c r="B5073" s="28"/>
    </row>
    <row r="5074" spans="2:2" x14ac:dyDescent="0.2">
      <c r="B5074" s="28"/>
    </row>
    <row r="5075" spans="2:2" x14ac:dyDescent="0.2">
      <c r="B5075" s="28"/>
    </row>
    <row r="5076" spans="2:2" x14ac:dyDescent="0.2">
      <c r="B5076" s="28"/>
    </row>
    <row r="5077" spans="2:2" x14ac:dyDescent="0.2">
      <c r="B5077" s="28"/>
    </row>
    <row r="5078" spans="2:2" x14ac:dyDescent="0.2">
      <c r="B5078" s="28"/>
    </row>
    <row r="5079" spans="2:2" x14ac:dyDescent="0.2">
      <c r="B5079" s="28"/>
    </row>
    <row r="5080" spans="2:2" x14ac:dyDescent="0.2">
      <c r="B5080" s="28"/>
    </row>
    <row r="5081" spans="2:2" x14ac:dyDescent="0.2">
      <c r="B5081" s="28"/>
    </row>
    <row r="5082" spans="2:2" x14ac:dyDescent="0.2">
      <c r="B5082" s="28"/>
    </row>
    <row r="5083" spans="2:2" x14ac:dyDescent="0.2">
      <c r="B5083" s="28"/>
    </row>
    <row r="5084" spans="2:2" x14ac:dyDescent="0.2">
      <c r="B5084" s="28"/>
    </row>
    <row r="5085" spans="2:2" x14ac:dyDescent="0.2">
      <c r="B5085" s="28"/>
    </row>
    <row r="5086" spans="2:2" x14ac:dyDescent="0.2">
      <c r="B5086" s="28"/>
    </row>
    <row r="5087" spans="2:2" x14ac:dyDescent="0.2">
      <c r="B5087" s="28"/>
    </row>
    <row r="5088" spans="2:2" x14ac:dyDescent="0.2">
      <c r="B5088" s="28"/>
    </row>
    <row r="5089" spans="2:2" x14ac:dyDescent="0.2">
      <c r="B5089" s="28"/>
    </row>
    <row r="5090" spans="2:2" x14ac:dyDescent="0.2">
      <c r="B5090" s="28"/>
    </row>
    <row r="5091" spans="2:2" x14ac:dyDescent="0.2">
      <c r="B5091" s="28"/>
    </row>
    <row r="5092" spans="2:2" x14ac:dyDescent="0.2">
      <c r="B5092" s="28"/>
    </row>
    <row r="5093" spans="2:2" x14ac:dyDescent="0.2">
      <c r="B5093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9:L16"/>
  <sheetViews>
    <sheetView topLeftCell="A5" workbookViewId="0">
      <selection activeCell="M18" sqref="M18"/>
    </sheetView>
  </sheetViews>
  <sheetFormatPr baseColWidth="10" defaultRowHeight="12.75" x14ac:dyDescent="0.2"/>
  <cols>
    <col min="3" max="4" width="7.7109375" customWidth="1"/>
    <col min="5" max="5" width="10.5703125" bestFit="1" customWidth="1"/>
    <col min="6" max="9" width="7.7109375" customWidth="1"/>
  </cols>
  <sheetData>
    <row r="9" spans="3:12" ht="18" x14ac:dyDescent="0.2">
      <c r="C9" s="163">
        <v>1</v>
      </c>
      <c r="D9" s="163"/>
      <c r="E9" s="195" t="str">
        <f>+F9&amp;" "&amp;G9&amp;" "&amp;H9</f>
        <v>500 A 12</v>
      </c>
      <c r="F9" s="196">
        <v>500</v>
      </c>
      <c r="G9" s="195" t="s">
        <v>81</v>
      </c>
      <c r="H9" s="195">
        <v>12</v>
      </c>
      <c r="I9" s="197">
        <v>4.7100000000000003E-2</v>
      </c>
    </row>
    <row r="10" spans="3:12" ht="18" x14ac:dyDescent="0.2">
      <c r="C10" s="163">
        <v>5</v>
      </c>
      <c r="D10" s="163"/>
      <c r="E10" s="195" t="str">
        <f>+F10&amp;" "&amp;G10&amp;" "&amp;H10</f>
        <v>700 A 12</v>
      </c>
      <c r="F10" s="196">
        <v>700</v>
      </c>
      <c r="G10" s="195" t="s">
        <v>81</v>
      </c>
      <c r="H10" s="195">
        <v>12</v>
      </c>
      <c r="I10" s="197">
        <v>4.7100000000000003E-2</v>
      </c>
    </row>
    <row r="11" spans="3:12" ht="18" x14ac:dyDescent="0.2">
      <c r="C11" s="163">
        <v>10</v>
      </c>
      <c r="D11" s="163"/>
      <c r="E11" s="195" t="str">
        <f t="shared" ref="E11" si="0">+F11&amp;" "&amp;G11&amp;" "&amp;H11</f>
        <v>1000 A 12</v>
      </c>
      <c r="F11" s="196">
        <v>1000</v>
      </c>
      <c r="G11" s="195" t="s">
        <v>81</v>
      </c>
      <c r="H11" s="195">
        <v>12</v>
      </c>
      <c r="I11" s="197">
        <v>4.7100000000000003E-2</v>
      </c>
    </row>
    <row r="12" spans="3:12" ht="18" x14ac:dyDescent="0.2">
      <c r="C12" s="163">
        <v>15</v>
      </c>
      <c r="D12" s="163"/>
      <c r="E12" s="195" t="str">
        <f>+F12&amp;" "&amp;G12&amp;" "&amp;H12</f>
        <v>2000 A 12</v>
      </c>
      <c r="F12" s="196">
        <v>2000</v>
      </c>
      <c r="G12" s="195" t="s">
        <v>81</v>
      </c>
      <c r="H12" s="195">
        <v>12</v>
      </c>
      <c r="I12" s="197">
        <v>4.4699999999999997E-2</v>
      </c>
    </row>
    <row r="13" spans="3:12" ht="18" x14ac:dyDescent="0.2">
      <c r="C13" s="163">
        <v>20</v>
      </c>
      <c r="D13" s="163"/>
      <c r="E13" s="195" t="str">
        <f t="shared" ref="E13" si="1">+F13&amp;" "&amp;G13&amp;" "&amp;H13</f>
        <v>3000 A 24</v>
      </c>
      <c r="F13" s="196">
        <v>3000</v>
      </c>
      <c r="G13" s="195" t="s">
        <v>81</v>
      </c>
      <c r="H13" s="195">
        <v>24</v>
      </c>
      <c r="I13" s="197">
        <v>3.9100000000000003E-2</v>
      </c>
      <c r="L13" s="6" t="s">
        <v>94</v>
      </c>
    </row>
    <row r="14" spans="3:12" ht="18" x14ac:dyDescent="0.2">
      <c r="C14" s="163">
        <v>25</v>
      </c>
      <c r="D14" s="163"/>
      <c r="E14" s="195" t="str">
        <f>+F14&amp;" "&amp;G14&amp;" "&amp;H14</f>
        <v>5000 A 24</v>
      </c>
      <c r="F14" s="196">
        <v>5000</v>
      </c>
      <c r="G14" s="195" t="s">
        <v>81</v>
      </c>
      <c r="H14" s="195">
        <v>24</v>
      </c>
      <c r="I14" s="197">
        <v>4.1200000000000001E-2</v>
      </c>
      <c r="L14" s="6" t="s">
        <v>95</v>
      </c>
    </row>
    <row r="15" spans="3:12" ht="18" x14ac:dyDescent="0.2">
      <c r="C15" s="163">
        <v>50</v>
      </c>
      <c r="D15" s="163"/>
      <c r="E15" s="195" t="str">
        <f>+F15&amp;" "&amp;G15&amp;" "&amp;H15</f>
        <v>10000 A 24</v>
      </c>
      <c r="F15" s="196">
        <v>10000</v>
      </c>
      <c r="G15" s="195" t="s">
        <v>81</v>
      </c>
      <c r="H15" s="195">
        <v>24</v>
      </c>
      <c r="I15" s="197">
        <v>3.7600000000000001E-2</v>
      </c>
    </row>
    <row r="16" spans="3:12" ht="18" x14ac:dyDescent="0.2">
      <c r="E16" s="195" t="str">
        <f>+F16&amp;" "&amp;G16&amp;" "&amp;H16</f>
        <v>15000 A 24</v>
      </c>
      <c r="F16" s="196">
        <v>15000</v>
      </c>
      <c r="G16" s="195" t="s">
        <v>81</v>
      </c>
      <c r="H16" s="195">
        <v>24</v>
      </c>
      <c r="I16" s="197">
        <v>3.5000000000000003E-2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SIMULADOR</vt:lpstr>
      <vt:lpstr>SIMULADOR2</vt:lpstr>
      <vt:lpstr>Calculos</vt:lpstr>
      <vt:lpstr>TCEA</vt:lpstr>
      <vt:lpstr>Leyenda</vt:lpstr>
      <vt:lpstr>FECHAPAGO</vt:lpstr>
      <vt:lpstr>MODALIDAD</vt:lpstr>
    </vt:vector>
  </TitlesOfParts>
  <Company>FINANCIERA CORDILLERA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jcaceda@ripley.com.pe</dc:creator>
  <cp:lastModifiedBy>MAGALY EMILIA RAMOS CAYO</cp:lastModifiedBy>
  <cp:lastPrinted>2019-07-03T15:00:57Z</cp:lastPrinted>
  <dcterms:created xsi:type="dcterms:W3CDTF">2006-05-05T22:58:22Z</dcterms:created>
  <dcterms:modified xsi:type="dcterms:W3CDTF">2023-07-03T16:48:20Z</dcterms:modified>
</cp:coreProperties>
</file>